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INGRESO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06" i="1" l="1"/>
  <c r="E106" i="1"/>
  <c r="F103" i="1"/>
  <c r="D103" i="1"/>
  <c r="C103" i="1"/>
  <c r="E103" i="1" s="1"/>
  <c r="F101" i="1"/>
  <c r="E101" i="1"/>
  <c r="F98" i="1"/>
  <c r="D98" i="1"/>
  <c r="C98" i="1"/>
  <c r="E98" i="1" s="1"/>
  <c r="N96" i="1"/>
  <c r="M96" i="1"/>
  <c r="F96" i="1"/>
  <c r="E96" i="1"/>
  <c r="N95" i="1"/>
  <c r="F95" i="1"/>
  <c r="E95" i="1"/>
  <c r="N92" i="1"/>
  <c r="L92" i="1"/>
  <c r="M92" i="1" s="1"/>
  <c r="K92" i="1"/>
  <c r="F92" i="1"/>
  <c r="D92" i="1"/>
  <c r="E92" i="1" s="1"/>
  <c r="C92" i="1"/>
  <c r="N90" i="1"/>
  <c r="M90" i="1"/>
  <c r="F90" i="1"/>
  <c r="E90" i="1"/>
  <c r="F89" i="1"/>
  <c r="E89" i="1"/>
  <c r="U88" i="1"/>
  <c r="N88" i="1"/>
  <c r="N85" i="1" s="1"/>
  <c r="M88" i="1"/>
  <c r="F88" i="1"/>
  <c r="W88" i="1" s="1"/>
  <c r="E88" i="1"/>
  <c r="O85" i="1"/>
  <c r="L85" i="1"/>
  <c r="K85" i="1"/>
  <c r="M85" i="1" s="1"/>
  <c r="J85" i="1"/>
  <c r="F85" i="1"/>
  <c r="D85" i="1"/>
  <c r="E85" i="1" s="1"/>
  <c r="C85" i="1"/>
  <c r="V88" i="1" s="1"/>
  <c r="B85" i="1"/>
  <c r="V83" i="1"/>
  <c r="T83" i="1"/>
  <c r="N83" i="1"/>
  <c r="M83" i="1"/>
  <c r="F83" i="1"/>
  <c r="W83" i="1" s="1"/>
  <c r="E83" i="1"/>
  <c r="M82" i="1"/>
  <c r="M81" i="1"/>
  <c r="V80" i="1"/>
  <c r="T80" i="1"/>
  <c r="M80" i="1"/>
  <c r="F80" i="1"/>
  <c r="W80" i="1" s="1"/>
  <c r="E80" i="1"/>
  <c r="W79" i="1"/>
  <c r="U79" i="1"/>
  <c r="M79" i="1"/>
  <c r="F79" i="1"/>
  <c r="E79" i="1"/>
  <c r="V78" i="1"/>
  <c r="T78" i="1"/>
  <c r="N78" i="1"/>
  <c r="M78" i="1"/>
  <c r="F78" i="1"/>
  <c r="W78" i="1" s="1"/>
  <c r="E78" i="1"/>
  <c r="O75" i="1"/>
  <c r="N75" i="1"/>
  <c r="L75" i="1"/>
  <c r="M75" i="1" s="1"/>
  <c r="K75" i="1"/>
  <c r="J75" i="1"/>
  <c r="G75" i="1"/>
  <c r="F75" i="1"/>
  <c r="D75" i="1"/>
  <c r="E75" i="1" s="1"/>
  <c r="C75" i="1"/>
  <c r="U83" i="1" s="1"/>
  <c r="B75" i="1"/>
  <c r="V73" i="1"/>
  <c r="T73" i="1"/>
  <c r="N73" i="1"/>
  <c r="M73" i="1"/>
  <c r="F73" i="1"/>
  <c r="W73" i="1" s="1"/>
  <c r="E73" i="1"/>
  <c r="V72" i="1"/>
  <c r="T72" i="1"/>
  <c r="F72" i="1"/>
  <c r="W72" i="1" s="1"/>
  <c r="E72" i="1"/>
  <c r="V71" i="1"/>
  <c r="T71" i="1"/>
  <c r="N71" i="1"/>
  <c r="M71" i="1"/>
  <c r="F71" i="1"/>
  <c r="W71" i="1" s="1"/>
  <c r="E71" i="1"/>
  <c r="O68" i="1"/>
  <c r="N68" i="1"/>
  <c r="L68" i="1"/>
  <c r="M68" i="1" s="1"/>
  <c r="K68" i="1"/>
  <c r="J68" i="1"/>
  <c r="G68" i="1"/>
  <c r="F68" i="1"/>
  <c r="D68" i="1"/>
  <c r="E68" i="1" s="1"/>
  <c r="C68" i="1"/>
  <c r="U73" i="1" s="1"/>
  <c r="B68" i="1"/>
  <c r="N66" i="1"/>
  <c r="M66" i="1"/>
  <c r="F66" i="1"/>
  <c r="E66" i="1"/>
  <c r="F65" i="1"/>
  <c r="E65" i="1"/>
  <c r="N64" i="1"/>
  <c r="M64" i="1"/>
  <c r="F64" i="1"/>
  <c r="E64" i="1"/>
  <c r="O61" i="1"/>
  <c r="N61" i="1"/>
  <c r="L61" i="1"/>
  <c r="M61" i="1" s="1"/>
  <c r="K61" i="1"/>
  <c r="J61" i="1"/>
  <c r="G61" i="1"/>
  <c r="F61" i="1"/>
  <c r="D61" i="1"/>
  <c r="E61" i="1" s="1"/>
  <c r="C61" i="1"/>
  <c r="B61" i="1"/>
  <c r="N59" i="1"/>
  <c r="M59" i="1"/>
  <c r="F59" i="1"/>
  <c r="E59" i="1"/>
  <c r="F58" i="1"/>
  <c r="E58" i="1"/>
  <c r="N55" i="1"/>
  <c r="M55" i="1"/>
  <c r="F55" i="1"/>
  <c r="E55" i="1"/>
  <c r="O52" i="1"/>
  <c r="N52" i="1"/>
  <c r="L52" i="1"/>
  <c r="M52" i="1" s="1"/>
  <c r="K52" i="1"/>
  <c r="J52" i="1"/>
  <c r="G52" i="1"/>
  <c r="F52" i="1"/>
  <c r="D52" i="1"/>
  <c r="E52" i="1" s="1"/>
  <c r="C52" i="1"/>
  <c r="B52" i="1"/>
  <c r="N50" i="1"/>
  <c r="M50" i="1"/>
  <c r="F50" i="1"/>
  <c r="E50" i="1"/>
  <c r="N49" i="1"/>
  <c r="M49" i="1"/>
  <c r="F49" i="1"/>
  <c r="E49" i="1"/>
  <c r="N48" i="1"/>
  <c r="M48" i="1"/>
  <c r="F48" i="1"/>
  <c r="E48" i="1"/>
  <c r="N47" i="1"/>
  <c r="M47" i="1"/>
  <c r="F47" i="1"/>
  <c r="E47" i="1"/>
  <c r="O44" i="1"/>
  <c r="L44" i="1"/>
  <c r="M44" i="1" s="1"/>
  <c r="K44" i="1"/>
  <c r="J44" i="1"/>
  <c r="D44" i="1"/>
  <c r="C44" i="1"/>
  <c r="F44" i="1" s="1"/>
  <c r="B44" i="1"/>
  <c r="N42" i="1"/>
  <c r="M42" i="1"/>
  <c r="F42" i="1"/>
  <c r="E42" i="1"/>
  <c r="N41" i="1"/>
  <c r="M41" i="1"/>
  <c r="N40" i="1"/>
  <c r="M40" i="1"/>
  <c r="F40" i="1"/>
  <c r="E40" i="1"/>
  <c r="N39" i="1"/>
  <c r="M39" i="1"/>
  <c r="F39" i="1"/>
  <c r="E39" i="1"/>
  <c r="N38" i="1"/>
  <c r="M38" i="1"/>
  <c r="F38" i="1"/>
  <c r="E38" i="1"/>
  <c r="O37" i="1"/>
  <c r="O33" i="1" s="1"/>
  <c r="N37" i="1"/>
  <c r="M37" i="1"/>
  <c r="F37" i="1"/>
  <c r="E37" i="1"/>
  <c r="L33" i="1"/>
  <c r="M33" i="1" s="1"/>
  <c r="K33" i="1"/>
  <c r="J33" i="1"/>
  <c r="G33" i="1"/>
  <c r="D33" i="1"/>
  <c r="E33" i="1" s="1"/>
  <c r="C33" i="1"/>
  <c r="B33" i="1"/>
  <c r="N31" i="1"/>
  <c r="F31" i="1"/>
  <c r="N30" i="1"/>
  <c r="F30" i="1"/>
  <c r="N29" i="1"/>
  <c r="F29" i="1"/>
  <c r="N28" i="1"/>
  <c r="F28" i="1"/>
  <c r="N27" i="1"/>
  <c r="F27" i="1"/>
  <c r="N26" i="1"/>
  <c r="F26" i="1"/>
  <c r="N25" i="1"/>
  <c r="F25" i="1"/>
  <c r="N24" i="1"/>
  <c r="F24" i="1"/>
  <c r="N23" i="1"/>
  <c r="F23" i="1"/>
  <c r="N22" i="1"/>
  <c r="F22" i="1"/>
  <c r="N21" i="1"/>
  <c r="F21" i="1"/>
  <c r="N20" i="1"/>
  <c r="F20" i="1"/>
  <c r="N19" i="1"/>
  <c r="F19" i="1"/>
  <c r="N18" i="1"/>
  <c r="F18" i="1"/>
  <c r="N17" i="1"/>
  <c r="F17" i="1"/>
  <c r="N16" i="1"/>
  <c r="F16" i="1"/>
  <c r="N15" i="1"/>
  <c r="F15" i="1"/>
  <c r="N14" i="1"/>
  <c r="F14" i="1"/>
  <c r="N13" i="1"/>
  <c r="F13" i="1"/>
  <c r="N12" i="1"/>
  <c r="F12" i="1"/>
  <c r="F8" i="1"/>
  <c r="F33" i="1" l="1"/>
  <c r="N33" i="1"/>
  <c r="E44" i="1"/>
  <c r="N44" i="1"/>
  <c r="U71" i="1"/>
  <c r="U72" i="1"/>
  <c r="U78" i="1"/>
  <c r="T79" i="1"/>
  <c r="V79" i="1"/>
  <c r="U80" i="1"/>
  <c r="T88" i="1"/>
</calcChain>
</file>

<file path=xl/sharedStrings.xml><?xml version="1.0" encoding="utf-8"?>
<sst xmlns="http://schemas.openxmlformats.org/spreadsheetml/2006/main" count="301" uniqueCount="59">
  <si>
    <t>Consulta Amigable</t>
  </si>
  <si>
    <t>Consulta de Ejecución del Gasto</t>
  </si>
  <si>
    <t>Fecha de la Consulta: 06-agosto-2013</t>
  </si>
  <si>
    <t>Año de Ejecución: 2013</t>
  </si>
  <si>
    <t>Incluye: Sólo Proyectos</t>
  </si>
  <si>
    <t>TOTAL</t>
  </si>
  <si>
    <t>Nivel de Gobierno R: GOBIERNOS REGIONALES</t>
  </si>
  <si>
    <t>Sector 99: GOBIERNOS REGIONALES</t>
  </si>
  <si>
    <t>GOBIERNO REGIONAL CAJAMARCA - INVERSIONES 2014</t>
  </si>
  <si>
    <t xml:space="preserve">GOBIERNO REGIONAL CAJAMARCA - INVERSIONES 2015 - INGRESOS </t>
  </si>
  <si>
    <t xml:space="preserve">Pliego </t>
  </si>
  <si>
    <t>Fondos Públicos</t>
  </si>
  <si>
    <t>PIM</t>
  </si>
  <si>
    <t>PIA</t>
  </si>
  <si>
    <t xml:space="preserve">Devengado 
</t>
  </si>
  <si>
    <t>Avance
 %</t>
  </si>
  <si>
    <t>Saldo</t>
  </si>
  <si>
    <t>Total 
Proy.</t>
  </si>
  <si>
    <t>Devengado</t>
  </si>
  <si>
    <t>Total
Proy.</t>
  </si>
  <si>
    <t>445: GOBIERNO REGIONAL CAJAMARCA 2014</t>
  </si>
  <si>
    <t>445: GOBIERNO REGIONAL CAJAMARCA</t>
  </si>
  <si>
    <t>Fuente de Financiamiento</t>
  </si>
  <si>
    <t>Fondos Públicos Año 2014</t>
  </si>
  <si>
    <t>Fondos Públicos Año 2015</t>
  </si>
  <si>
    <t>PIA 2014</t>
  </si>
  <si>
    <t>Devengado </t>
  </si>
  <si>
    <t>Total
 Proy.</t>
  </si>
  <si>
    <t xml:space="preserve">PIA </t>
  </si>
  <si>
    <t>1: RECURSOS ORDINARIOS</t>
  </si>
  <si>
    <t>2: RECURSOS DIRECTAMENTE RECAUDADOS</t>
  </si>
  <si>
    <t>3: RECURSOS POR OPERACIONES OFICIALES
DE CREDITO</t>
  </si>
  <si>
    <t>3: RECURSOS POR OPERACIONES OFICIALES
 DE CREDITO</t>
  </si>
  <si>
    <t>4: DONACIONES Y TRANSFERENCIAS</t>
  </si>
  <si>
    <t>5: RECURSOS DETERMINADOS</t>
  </si>
  <si>
    <t>1335: REGION CAJAMARCA -
 PROGRAMAS REGIONALES - PRO REGION  2014</t>
  </si>
  <si>
    <t>1335: REGION CAJAMARCA -
 PROGRAMAS REGIONALES - PRO REGION 2015</t>
  </si>
  <si>
    <t>Unidad Ejecutora</t>
  </si>
  <si>
    <t>Fondos Públicos 2014</t>
  </si>
  <si>
    <t>Fondos Públicos 2015</t>
  </si>
  <si>
    <t>Total Proy.</t>
  </si>
  <si>
    <t>3: RECURSOS POR OPERACIONES OFICIALES DE CREDITO</t>
  </si>
  <si>
    <t>775: REGION CAJAMARCA-SEDE CENTRAL 2014</t>
  </si>
  <si>
    <t>775: REGION CAJAMARCA-SEDE CENTRAL 2015</t>
  </si>
  <si>
    <t>777: REGION CAJAMARCA-CUTERVO 2014</t>
  </si>
  <si>
    <t>777: REGION CAJAMARCA-CUTERVO 2015</t>
  </si>
  <si>
    <t>778: REGION CAJAMARCA-JAEN 2014</t>
  </si>
  <si>
    <t>778: REGION CAJAMARCA-JAEN 2015</t>
  </si>
  <si>
    <t>Devengado 
25/08/2014</t>
  </si>
  <si>
    <t xml:space="preserve">Devengado
</t>
  </si>
  <si>
    <t>SALDO</t>
  </si>
  <si>
    <t>776: REGION CAJAMARCA-CHOTA 2014</t>
  </si>
  <si>
    <t>776: REGION CAJAMARCA-CHOTA 2015</t>
  </si>
  <si>
    <t>779: REGION CAJAMARCA-AGRICULTURA 2014</t>
  </si>
  <si>
    <t>779: REGION CAJAMARCA-AGRICULTURA 2015</t>
  </si>
  <si>
    <t>780: REGION CAJAMARCA-TRANSPORTES 2014</t>
  </si>
  <si>
    <t>780: REGION CAJAMARCA-TRANSPORTES</t>
  </si>
  <si>
    <t>401-786: REGION CAJAMARCA-SALUD CHOTA</t>
  </si>
  <si>
    <t xml:space="preserve">403-788: REGION CAJAMARCA-SALUD JAEN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</si>
</sst>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color rgb="FFFFFFFF"/>
      <name val="Calibri"/>
      <family val="2"/>
      <scheme val="minor"/>
    </font>
    <font>
      <b/>
      <sz val="10"/>
      <color rgb="FFFFFFFF"/>
      <name val="Cambria"/>
      <family val="1"/>
      <scheme val="major"/>
    </font>
    <font>
      <b/>
      <sz val="9"/>
      <color rgb="FFFFFFFF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191FD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77FD"/>
        <bgColor indexed="64"/>
      </patternFill>
    </fill>
  </fills>
  <borders count="2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ck">
        <color rgb="FFDDDDDD"/>
      </left>
      <right/>
      <top/>
      <bottom style="thick">
        <color rgb="FFDDDDDD"/>
      </bottom>
      <diagonal/>
    </border>
    <border>
      <left/>
      <right/>
      <top/>
      <bottom style="thick">
        <color rgb="FFDDDDDD"/>
      </bottom>
      <diagonal/>
    </border>
    <border>
      <left style="thick">
        <color rgb="FFDDDDDD"/>
      </left>
      <right/>
      <top style="thick">
        <color rgb="FFDDDDDD"/>
      </top>
      <bottom style="thick">
        <color rgb="FFDDDDDD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 style="thick">
        <color rgb="FFDDDDDD"/>
      </right>
      <top style="thick">
        <color rgb="FFDDDDDD"/>
      </top>
      <bottom style="thick">
        <color rgb="FFDDDDDD"/>
      </bottom>
      <diagonal/>
    </border>
    <border>
      <left style="thick">
        <color rgb="FFDDDDDD"/>
      </left>
      <right style="thick">
        <color rgb="FFDDDDDD"/>
      </right>
      <top style="thick">
        <color rgb="FFDDDDDD"/>
      </top>
      <bottom style="thick">
        <color rgb="FFDDDDDD"/>
      </bottom>
      <diagonal/>
    </border>
    <border>
      <left style="medium">
        <color rgb="FFDDDDDD"/>
      </left>
      <right/>
      <top/>
      <bottom/>
      <diagonal/>
    </border>
    <border>
      <left style="thick">
        <color rgb="FFDDDDDD"/>
      </left>
      <right/>
      <top/>
      <bottom/>
      <diagonal/>
    </border>
    <border>
      <left style="thick">
        <color rgb="FFDDDDDD"/>
      </left>
      <right style="thick">
        <color rgb="FFDDDDDD"/>
      </right>
      <top style="thick">
        <color rgb="FFDDDDDD"/>
      </top>
      <bottom/>
      <diagonal/>
    </border>
    <border>
      <left style="thick">
        <color theme="6" tint="0.79998168889431442"/>
      </left>
      <right style="thick">
        <color theme="6" tint="0.79998168889431442"/>
      </right>
      <top style="thick">
        <color theme="6" tint="0.79998168889431442"/>
      </top>
      <bottom style="thick">
        <color theme="6" tint="0.79998168889431442"/>
      </bottom>
      <diagonal/>
    </border>
    <border>
      <left style="thick">
        <color rgb="FFDDDDDD"/>
      </left>
      <right style="thick">
        <color rgb="FFDDDDDD"/>
      </right>
      <top/>
      <bottom/>
      <diagonal/>
    </border>
    <border>
      <left style="thick">
        <color rgb="FFDDDDDD"/>
      </left>
      <right style="thick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rgb="FFDDDDDD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/>
    </xf>
    <xf numFmtId="0" fontId="8" fillId="5" borderId="9" xfId="0" applyFont="1" applyFill="1" applyBorder="1" applyAlignment="1"/>
    <xf numFmtId="0" fontId="8" fillId="5" borderId="0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9" fillId="6" borderId="9" xfId="0" applyFont="1" applyFill="1" applyBorder="1" applyAlignment="1"/>
    <xf numFmtId="0" fontId="10" fillId="5" borderId="9" xfId="0" applyFont="1" applyFill="1" applyBorder="1"/>
    <xf numFmtId="0" fontId="10" fillId="5" borderId="0" xfId="0" applyFont="1" applyFill="1" applyBorder="1"/>
    <xf numFmtId="0" fontId="11" fillId="6" borderId="9" xfId="0" applyFont="1" applyFill="1" applyBorder="1"/>
    <xf numFmtId="0" fontId="7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3" fontId="12" fillId="7" borderId="0" xfId="0" applyNumberFormat="1" applyFont="1" applyFill="1" applyAlignment="1">
      <alignment horizontal="left" vertical="center" wrapText="1"/>
    </xf>
    <xf numFmtId="3" fontId="12" fillId="7" borderId="9" xfId="0" applyNumberFormat="1" applyFont="1" applyFill="1" applyBorder="1" applyAlignment="1">
      <alignment horizontal="center" vertical="center" wrapText="1"/>
    </xf>
    <xf numFmtId="9" fontId="12" fillId="7" borderId="9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Alignment="1">
      <alignment vertical="center"/>
    </xf>
    <xf numFmtId="3" fontId="12" fillId="4" borderId="9" xfId="0" applyNumberFormat="1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9" fontId="12" fillId="4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4" fillId="0" borderId="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4" borderId="1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3" fontId="14" fillId="4" borderId="0" xfId="0" applyNumberFormat="1" applyFont="1" applyFill="1" applyBorder="1" applyAlignment="1">
      <alignment horizontal="right" wrapText="1"/>
    </xf>
    <xf numFmtId="3" fontId="14" fillId="4" borderId="0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3" fontId="16" fillId="0" borderId="0" xfId="0" applyNumberFormat="1" applyFont="1"/>
    <xf numFmtId="0" fontId="16" fillId="0" borderId="0" xfId="0" applyFont="1"/>
    <xf numFmtId="0" fontId="17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left" vertical="center" wrapText="1"/>
    </xf>
    <xf numFmtId="3" fontId="12" fillId="7" borderId="9" xfId="0" applyNumberFormat="1" applyFont="1" applyFill="1" applyBorder="1" applyAlignment="1">
      <alignment horizontal="center" vertical="center"/>
    </xf>
    <xf numFmtId="9" fontId="12" fillId="7" borderId="9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9" fontId="0" fillId="9" borderId="13" xfId="0" applyNumberFormat="1" applyFill="1" applyBorder="1" applyAlignment="1">
      <alignment horizontal="center" vertical="center"/>
    </xf>
    <xf numFmtId="9" fontId="0" fillId="10" borderId="13" xfId="0" applyNumberFormat="1" applyFill="1" applyBorder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12" fillId="7" borderId="14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3" fontId="12" fillId="7" borderId="1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wrapText="1"/>
    </xf>
    <xf numFmtId="3" fontId="14" fillId="0" borderId="3" xfId="0" applyNumberFormat="1" applyFont="1" applyFill="1" applyBorder="1" applyAlignment="1">
      <alignment horizontal="right" wrapText="1"/>
    </xf>
    <xf numFmtId="3" fontId="14" fillId="0" borderId="3" xfId="0" applyNumberFormat="1" applyFont="1" applyFill="1" applyBorder="1" applyAlignment="1">
      <alignment horizontal="right"/>
    </xf>
    <xf numFmtId="3" fontId="20" fillId="7" borderId="9" xfId="0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left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3" fontId="20" fillId="7" borderId="12" xfId="0" applyNumberFormat="1" applyFont="1" applyFill="1" applyBorder="1" applyAlignment="1">
      <alignment horizontal="center" vertical="center"/>
    </xf>
    <xf numFmtId="3" fontId="20" fillId="7" borderId="14" xfId="0" applyNumberFormat="1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center"/>
    </xf>
    <xf numFmtId="3" fontId="12" fillId="7" borderId="12" xfId="0" applyNumberFormat="1" applyFont="1" applyFill="1" applyBorder="1" applyAlignment="1">
      <alignment horizontal="center" vertical="center" wrapText="1"/>
    </xf>
    <xf numFmtId="164" fontId="12" fillId="7" borderId="9" xfId="0" applyNumberFormat="1" applyFont="1" applyFill="1" applyBorder="1" applyAlignment="1">
      <alignment horizontal="center" vertical="center" wrapText="1"/>
    </xf>
    <xf numFmtId="3" fontId="12" fillId="7" borderId="12" xfId="0" applyNumberFormat="1" applyFont="1" applyFill="1" applyBorder="1" applyAlignment="1">
      <alignment horizontal="center" vertical="center"/>
    </xf>
    <xf numFmtId="9" fontId="12" fillId="7" borderId="12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Border="1" applyAlignment="1">
      <alignment horizontal="center" vertical="center"/>
    </xf>
    <xf numFmtId="10" fontId="12" fillId="7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10" fontId="12" fillId="7" borderId="9" xfId="0" applyNumberFormat="1" applyFont="1" applyFill="1" applyBorder="1" applyAlignment="1">
      <alignment horizontal="center" vertical="center"/>
    </xf>
    <xf numFmtId="166" fontId="12" fillId="7" borderId="9" xfId="0" applyNumberFormat="1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left" wrapText="1"/>
    </xf>
    <xf numFmtId="0" fontId="13" fillId="12" borderId="16" xfId="0" applyFont="1" applyFill="1" applyBorder="1" applyAlignment="1">
      <alignment horizontal="left" wrapText="1"/>
    </xf>
    <xf numFmtId="3" fontId="13" fillId="12" borderId="16" xfId="0" applyNumberFormat="1" applyFont="1" applyFill="1" applyBorder="1" applyAlignment="1">
      <alignment horizontal="right" wrapText="1"/>
    </xf>
    <xf numFmtId="3" fontId="13" fillId="12" borderId="16" xfId="0" applyNumberFormat="1" applyFont="1" applyFill="1" applyBorder="1" applyAlignment="1">
      <alignment horizontal="right"/>
    </xf>
    <xf numFmtId="3" fontId="13" fillId="12" borderId="0" xfId="0" applyNumberFormat="1" applyFont="1" applyFill="1" applyBorder="1" applyAlignment="1">
      <alignment horizontal="right"/>
    </xf>
    <xf numFmtId="0" fontId="7" fillId="13" borderId="1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/>
    </xf>
    <xf numFmtId="3" fontId="20" fillId="7" borderId="12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Alignment="1">
      <alignment horizontal="center"/>
    </xf>
    <xf numFmtId="3" fontId="20" fillId="7" borderId="14" xfId="0" applyNumberFormat="1" applyFont="1" applyFill="1" applyBorder="1" applyAlignment="1">
      <alignment horizontal="center" vertical="center" wrapText="1"/>
    </xf>
    <xf numFmtId="3" fontId="20" fillId="7" borderId="15" xfId="0" applyNumberFormat="1" applyFont="1" applyFill="1" applyBorder="1" applyAlignment="1">
      <alignment horizontal="center" vertical="center" wrapText="1"/>
    </xf>
    <xf numFmtId="0" fontId="10" fillId="12" borderId="0" xfId="0" applyFont="1" applyFill="1"/>
    <xf numFmtId="0" fontId="0" fillId="12" borderId="0" xfId="0" applyFill="1"/>
    <xf numFmtId="9" fontId="22" fillId="0" borderId="0" xfId="0" applyNumberFormat="1" applyFont="1" applyAlignment="1">
      <alignment horizontal="center"/>
    </xf>
    <xf numFmtId="165" fontId="12" fillId="7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12" fillId="7" borderId="9" xfId="0" applyNumberFormat="1" applyFont="1" applyFill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left" vertical="center" wrapText="1"/>
    </xf>
    <xf numFmtId="164" fontId="24" fillId="7" borderId="18" xfId="0" applyNumberFormat="1" applyFont="1" applyFill="1" applyBorder="1" applyAlignment="1">
      <alignment horizontal="center" vertical="center"/>
    </xf>
    <xf numFmtId="3" fontId="25" fillId="7" borderId="18" xfId="0" applyNumberFormat="1" applyFont="1" applyFill="1" applyBorder="1" applyAlignment="1">
      <alignment vertical="center"/>
    </xf>
    <xf numFmtId="3" fontId="25" fillId="7" borderId="18" xfId="0" applyNumberFormat="1" applyFont="1" applyFill="1" applyBorder="1" applyAlignment="1">
      <alignment horizontal="center" vertical="center"/>
    </xf>
    <xf numFmtId="9" fontId="24" fillId="7" borderId="18" xfId="0" applyNumberFormat="1" applyFont="1" applyFill="1" applyBorder="1" applyAlignment="1">
      <alignment horizontal="center" vertical="center"/>
    </xf>
    <xf numFmtId="3" fontId="24" fillId="7" borderId="18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left" vertical="center" wrapText="1"/>
    </xf>
    <xf numFmtId="3" fontId="12" fillId="7" borderId="20" xfId="0" applyNumberFormat="1" applyFont="1" applyFill="1" applyBorder="1" applyAlignment="1">
      <alignment horizontal="center" vertical="center" wrapText="1"/>
    </xf>
    <xf numFmtId="3" fontId="12" fillId="7" borderId="20" xfId="0" applyNumberFormat="1" applyFont="1" applyFill="1" applyBorder="1" applyAlignment="1">
      <alignment horizontal="center" vertical="center"/>
    </xf>
    <xf numFmtId="9" fontId="24" fillId="7" borderId="20" xfId="0" applyNumberFormat="1" applyFont="1" applyFill="1" applyBorder="1" applyAlignment="1">
      <alignment horizontal="center" vertical="center"/>
    </xf>
    <xf numFmtId="3" fontId="24" fillId="7" borderId="20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9" fontId="13" fillId="0" borderId="0" xfId="0" applyNumberFormat="1" applyFont="1"/>
    <xf numFmtId="164" fontId="24" fillId="7" borderId="18" xfId="0" applyNumberFormat="1" applyFont="1" applyFill="1" applyBorder="1" applyAlignment="1">
      <alignment vertical="center"/>
    </xf>
    <xf numFmtId="3" fontId="4" fillId="7" borderId="21" xfId="0" applyNumberFormat="1" applyFont="1" applyFill="1" applyBorder="1" applyAlignment="1">
      <alignment horizontal="center" vertical="center"/>
    </xf>
    <xf numFmtId="164" fontId="24" fillId="7" borderId="20" xfId="0" applyNumberFormat="1" applyFont="1" applyFill="1" applyBorder="1" applyAlignment="1">
      <alignment horizontal="center" vertical="center"/>
    </xf>
    <xf numFmtId="3" fontId="25" fillId="7" borderId="20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INGRESOS!$J$36</c:f>
              <c:strCache>
                <c:ptCount val="1"/>
                <c:pt idx="0">
                  <c:v>PIA </c:v>
                </c:pt>
              </c:strCache>
            </c:strRef>
          </c:tx>
          <c:spPr>
            <a:solidFill>
              <a:srgbClr val="FF3F3F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4.6537328488773667E-3"/>
                  <c:y val="1.788109819605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INGRESOS!$J$37:$J$42</c:f>
              <c:numCache>
                <c:formatCode>#,##0</c:formatCode>
                <c:ptCount val="5"/>
                <c:pt idx="0">
                  <c:v>25756100</c:v>
                </c:pt>
                <c:pt idx="1">
                  <c:v>40000</c:v>
                </c:pt>
                <c:pt idx="2">
                  <c:v>0</c:v>
                </c:pt>
                <c:pt idx="4">
                  <c:v>30229685</c:v>
                </c:pt>
              </c:numCache>
            </c:numRef>
          </c:val>
        </c:ser>
        <c:ser>
          <c:idx val="3"/>
          <c:order val="1"/>
          <c:tx>
            <c:strRef>
              <c:f>INGRESOS!$K$36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5.2910052910052907E-3"/>
                </c:manualLayout>
              </c:layout>
              <c:spPr/>
              <c:txPr>
                <a:bodyPr/>
                <a:lstStyle/>
                <a:p>
                  <a:pPr>
                    <a:defRPr sz="700" b="0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INGRESOS!$K$37:$K$42</c:f>
              <c:numCache>
                <c:formatCode>#,##0</c:formatCode>
                <c:ptCount val="5"/>
                <c:pt idx="0">
                  <c:v>58075060</c:v>
                </c:pt>
                <c:pt idx="1">
                  <c:v>40000</c:v>
                </c:pt>
                <c:pt idx="2">
                  <c:v>5210413</c:v>
                </c:pt>
                <c:pt idx="3">
                  <c:v>1569769</c:v>
                </c:pt>
                <c:pt idx="4">
                  <c:v>50131505</c:v>
                </c:pt>
              </c:numCache>
            </c:numRef>
          </c:val>
        </c:ser>
        <c:ser>
          <c:idx val="2"/>
          <c:order val="2"/>
          <c:tx>
            <c:strRef>
              <c:f>[1]INGRESOS!$L$36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6.3341250989707044E-3"/>
                  <c:y val="-9.3896713615023476E-3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84718923198733E-2"/>
                  <c:y val="-1.4084507042253521E-2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[1]INGRESOS!$L$37:$L$42</c:f>
            </c:numRef>
          </c:val>
        </c:ser>
        <c:ser>
          <c:idx val="0"/>
          <c:order val="3"/>
          <c:tx>
            <c:strRef>
              <c:f>[1]INGRESOS!$N$36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[1]INGRESOS!$I$37:$I$42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
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[1]INGRESOS!$N$37:$N$42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gapDepth val="297"/>
        <c:shape val="cylinder"/>
        <c:axId val="217005056"/>
        <c:axId val="217015040"/>
        <c:axId val="0"/>
      </c:bar3DChart>
      <c:catAx>
        <c:axId val="2170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17015040"/>
        <c:crosses val="autoZero"/>
        <c:auto val="1"/>
        <c:lblAlgn val="ctr"/>
        <c:lblOffset val="100"/>
        <c:noMultiLvlLbl val="0"/>
      </c:catAx>
      <c:valAx>
        <c:axId val="217015040"/>
        <c:scaling>
          <c:orientation val="minMax"/>
        </c:scaling>
        <c:delete val="1"/>
        <c:axPos val="l"/>
        <c:majorGridlines>
          <c:spPr>
            <a:ln w="9525">
              <a:solidFill>
                <a:schemeClr val="accent4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7005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526639584064731"/>
          <c:y val="0.90393506965475467"/>
          <c:w val="0.62105744743690483"/>
          <c:h val="9.2580658186957404E-2"/>
        </c:manualLayout>
      </c:layout>
      <c:overlay val="0"/>
      <c:txPr>
        <a:bodyPr/>
        <a:lstStyle/>
        <a:p>
          <a:pPr>
            <a:defRPr sz="9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20415">
          <a:schemeClr val="bg1">
            <a:lumMod val="85000"/>
          </a:schemeClr>
        </a:gs>
        <a:gs pos="82000">
          <a:schemeClr val="bg1"/>
        </a:gs>
        <a:gs pos="3000">
          <a:schemeClr val="bg1"/>
        </a:gs>
        <a:gs pos="65000">
          <a:schemeClr val="bg1"/>
        </a:gs>
        <a:gs pos="0">
          <a:schemeClr val="bg1">
            <a:lumMod val="85000"/>
          </a:schemeClr>
        </a:gs>
        <a:gs pos="92000">
          <a:srgbClr val="E6E6E6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471146263672E-4"/>
          <c:y val="7.4516592461817033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INGRESOS!$J$54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INGRESOS!$J$52</c:f>
              <c:numCache>
                <c:formatCode>#,##0</c:formatCode>
                <c:ptCount val="1"/>
                <c:pt idx="0">
                  <c:v>21533680</c:v>
                </c:pt>
              </c:numCache>
            </c:numRef>
          </c:val>
        </c:ser>
        <c:ser>
          <c:idx val="0"/>
          <c:order val="1"/>
          <c:tx>
            <c:strRef>
              <c:f>INGRESOS!$K$54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INGRESOS!$K$52</c:f>
              <c:numCache>
                <c:formatCode>#,##0</c:formatCode>
                <c:ptCount val="1"/>
                <c:pt idx="0">
                  <c:v>33111022</c:v>
                </c:pt>
              </c:numCache>
            </c:numRef>
          </c:val>
        </c:ser>
        <c:ser>
          <c:idx val="1"/>
          <c:order val="2"/>
          <c:tx>
            <c:strRef>
              <c:f>[1]INGRESOS!$L$54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[1]INGRESOS!$L$52</c:f>
            </c:numRef>
          </c:val>
        </c:ser>
        <c:ser>
          <c:idx val="2"/>
          <c:order val="3"/>
          <c:tx>
            <c:strRef>
              <c:f>[1]INGRESOS!$N$54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[1]INGRESOS!$I$52</c:f>
              <c:strCache>
                <c:ptCount val="1"/>
                <c:pt idx="0">
                  <c:v>775: REGION CAJAMARCA-SEDE CENTRAL 2015</c:v>
                </c:pt>
              </c:strCache>
            </c:strRef>
          </c:cat>
          <c:val>
            <c:numRef>
              <c:f>[1]INGRESOS!$N$52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290496"/>
        <c:axId val="221292032"/>
        <c:axId val="0"/>
      </c:bar3DChart>
      <c:catAx>
        <c:axId val="2212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292032"/>
        <c:crosses val="autoZero"/>
        <c:auto val="1"/>
        <c:lblAlgn val="ctr"/>
        <c:lblOffset val="100"/>
        <c:noMultiLvlLbl val="0"/>
      </c:catAx>
      <c:valAx>
        <c:axId val="22129203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290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INGRESOS!$J$63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INGRESOS!$J$61</c:f>
              <c:numCache>
                <c:formatCode>#,##0</c:formatCode>
                <c:ptCount val="1"/>
                <c:pt idx="0">
                  <c:v>4143466</c:v>
                </c:pt>
              </c:numCache>
            </c:numRef>
          </c:val>
        </c:ser>
        <c:ser>
          <c:idx val="0"/>
          <c:order val="1"/>
          <c:tx>
            <c:strRef>
              <c:f>INGRESOS!$K$63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INGRESOS!$K$61</c:f>
              <c:numCache>
                <c:formatCode>#,##0</c:formatCode>
                <c:ptCount val="1"/>
                <c:pt idx="0">
                  <c:v>6666686</c:v>
                </c:pt>
              </c:numCache>
            </c:numRef>
          </c:val>
        </c:ser>
        <c:ser>
          <c:idx val="1"/>
          <c:order val="2"/>
          <c:tx>
            <c:strRef>
              <c:f>[1]INGRESOS!$L$63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[1]INGRESOS!$L$61</c:f>
            </c:numRef>
          </c:val>
        </c:ser>
        <c:ser>
          <c:idx val="2"/>
          <c:order val="3"/>
          <c:tx>
            <c:strRef>
              <c:f>[1]INGRESOS!$N$63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[1]INGRESOS!$I$61</c:f>
              <c:strCache>
                <c:ptCount val="1"/>
                <c:pt idx="0">
                  <c:v>777: REGION CAJAMARCA-CUTERVO 2015</c:v>
                </c:pt>
              </c:strCache>
            </c:strRef>
          </c:cat>
          <c:val>
            <c:numRef>
              <c:f>[1]INGRESOS!$N$61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312896"/>
        <c:axId val="221314432"/>
        <c:axId val="0"/>
      </c:bar3DChart>
      <c:catAx>
        <c:axId val="2213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314432"/>
        <c:crosses val="autoZero"/>
        <c:auto val="1"/>
        <c:lblAlgn val="ctr"/>
        <c:lblOffset val="100"/>
        <c:noMultiLvlLbl val="0"/>
      </c:catAx>
      <c:valAx>
        <c:axId val="22131443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312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INGRESOS!$J$70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INGRESOS!$J$68</c:f>
              <c:numCache>
                <c:formatCode>#,##0</c:formatCode>
                <c:ptCount val="1"/>
                <c:pt idx="0">
                  <c:v>4048689</c:v>
                </c:pt>
              </c:numCache>
            </c:numRef>
          </c:val>
        </c:ser>
        <c:ser>
          <c:idx val="0"/>
          <c:order val="1"/>
          <c:tx>
            <c:strRef>
              <c:f>INGRESOS!$K$70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INGRESOS!$K$68</c:f>
              <c:numCache>
                <c:formatCode>#,##0</c:formatCode>
                <c:ptCount val="1"/>
                <c:pt idx="0">
                  <c:v>6048689</c:v>
                </c:pt>
              </c:numCache>
            </c:numRef>
          </c:val>
        </c:ser>
        <c:ser>
          <c:idx val="1"/>
          <c:order val="2"/>
          <c:tx>
            <c:strRef>
              <c:f>[1]INGRESOS!$L$70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[1]INGRESOS!$L$68</c:f>
            </c:numRef>
          </c:val>
        </c:ser>
        <c:ser>
          <c:idx val="2"/>
          <c:order val="3"/>
          <c:tx>
            <c:strRef>
              <c:f>[1]INGRESOS!$N$70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[1]INGRESOS!$I$68</c:f>
              <c:strCache>
                <c:ptCount val="1"/>
                <c:pt idx="0">
                  <c:v>778: REGION CAJAMARCA-JAEN 2015</c:v>
                </c:pt>
              </c:strCache>
            </c:strRef>
          </c:cat>
          <c:val>
            <c:numRef>
              <c:f>[1]INGRESOS!$N$68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228416"/>
        <c:axId val="221348992"/>
        <c:axId val="0"/>
      </c:bar3DChart>
      <c:catAx>
        <c:axId val="2212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348992"/>
        <c:crosses val="autoZero"/>
        <c:auto val="1"/>
        <c:lblAlgn val="ctr"/>
        <c:lblOffset val="100"/>
        <c:noMultiLvlLbl val="0"/>
      </c:catAx>
      <c:valAx>
        <c:axId val="22134899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228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INGRESOS!$J$77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INGRESOS!$J$75</c:f>
              <c:numCache>
                <c:formatCode>#,##0</c:formatCode>
                <c:ptCount val="1"/>
                <c:pt idx="0">
                  <c:v>3931393</c:v>
                </c:pt>
              </c:numCache>
            </c:numRef>
          </c:val>
        </c:ser>
        <c:ser>
          <c:idx val="0"/>
          <c:order val="1"/>
          <c:tx>
            <c:strRef>
              <c:f>INGRESOS!$K$77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INGRESOS!$K$75</c:f>
              <c:numCache>
                <c:formatCode>#,##0</c:formatCode>
                <c:ptCount val="1"/>
                <c:pt idx="0">
                  <c:v>4402115</c:v>
                </c:pt>
              </c:numCache>
            </c:numRef>
          </c:val>
        </c:ser>
        <c:ser>
          <c:idx val="1"/>
          <c:order val="2"/>
          <c:tx>
            <c:strRef>
              <c:f>[1]INGRESOS!$L$77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[1]INGRESOS!$L$75</c:f>
            </c:numRef>
          </c:val>
        </c:ser>
        <c:ser>
          <c:idx val="2"/>
          <c:order val="3"/>
          <c:tx>
            <c:strRef>
              <c:f>[1]INGRESOS!$N$77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[1]INGRESOS!$I$75</c:f>
              <c:strCache>
                <c:ptCount val="1"/>
                <c:pt idx="0">
                  <c:v>776: REGION CAJAMARCA-CHOTA 2015</c:v>
                </c:pt>
              </c:strCache>
            </c:strRef>
          </c:cat>
          <c:val>
            <c:numRef>
              <c:f>[1]INGRESOS!$N$75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398528"/>
        <c:axId val="221400064"/>
        <c:axId val="0"/>
      </c:bar3DChart>
      <c:catAx>
        <c:axId val="2213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400064"/>
        <c:crosses val="autoZero"/>
        <c:auto val="1"/>
        <c:lblAlgn val="ctr"/>
        <c:lblOffset val="100"/>
        <c:noMultiLvlLbl val="0"/>
      </c:catAx>
      <c:valAx>
        <c:axId val="22140006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3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INGRESOS!$J$87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INGRESOS!$J$85</c:f>
              <c:numCache>
                <c:formatCode>#,##0</c:formatCode>
                <c:ptCount val="1"/>
                <c:pt idx="0">
                  <c:v>11854224</c:v>
                </c:pt>
              </c:numCache>
            </c:numRef>
          </c:val>
        </c:ser>
        <c:ser>
          <c:idx val="0"/>
          <c:order val="1"/>
          <c:tx>
            <c:strRef>
              <c:f>INGRESOS!$K$87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INGRESOS!$K$85</c:f>
              <c:numCache>
                <c:formatCode>#,##0</c:formatCode>
                <c:ptCount val="1"/>
                <c:pt idx="0">
                  <c:v>13571284</c:v>
                </c:pt>
              </c:numCache>
            </c:numRef>
          </c:val>
        </c:ser>
        <c:ser>
          <c:idx val="1"/>
          <c:order val="2"/>
          <c:tx>
            <c:strRef>
              <c:f>[1]INGRESOS!$L$87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[1]INGRESOS!$L$85</c:f>
            </c:numRef>
          </c:val>
        </c:ser>
        <c:ser>
          <c:idx val="2"/>
          <c:order val="3"/>
          <c:tx>
            <c:strRef>
              <c:f>[1]INGRESOS!$N$87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[1]INGRESOS!$I$85</c:f>
              <c:strCache>
                <c:ptCount val="1"/>
                <c:pt idx="0">
                  <c:v>779: REGION CAJAMARCA-AGRICULTURA 2015</c:v>
                </c:pt>
              </c:strCache>
            </c:strRef>
          </c:cat>
          <c:val>
            <c:numRef>
              <c:f>[1]INGRESOS!$N$85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646848"/>
        <c:axId val="221648384"/>
        <c:axId val="0"/>
      </c:bar3DChart>
      <c:catAx>
        <c:axId val="2216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648384"/>
        <c:crosses val="autoZero"/>
        <c:auto val="1"/>
        <c:lblAlgn val="ctr"/>
        <c:lblOffset val="100"/>
        <c:noMultiLvlLbl val="0"/>
      </c:catAx>
      <c:valAx>
        <c:axId val="22164838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646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995902448220906E-2"/>
          <c:y val="2.3733685542393305E-2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INGRESOS!$J$94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INGRESOS!$J$92</c:f>
              <c:numCache>
                <c:formatCode>#,##0</c:formatCode>
                <c:ptCount val="1"/>
              </c:numCache>
            </c:numRef>
          </c:val>
        </c:ser>
        <c:ser>
          <c:idx val="0"/>
          <c:order val="1"/>
          <c:tx>
            <c:strRef>
              <c:f>INGRESOS!$K$94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INGRESOS!$K$92</c:f>
              <c:numCache>
                <c:formatCode>#,##0</c:formatCode>
                <c:ptCount val="1"/>
                <c:pt idx="0">
                  <c:v>1107530</c:v>
                </c:pt>
              </c:numCache>
            </c:numRef>
          </c:val>
        </c:ser>
        <c:ser>
          <c:idx val="1"/>
          <c:order val="2"/>
          <c:tx>
            <c:strRef>
              <c:f>[1]INGRESOS!$L$94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[1]INGRESOS!$L$92</c:f>
            </c:numRef>
          </c:val>
        </c:ser>
        <c:ser>
          <c:idx val="2"/>
          <c:order val="3"/>
          <c:tx>
            <c:strRef>
              <c:f>[1]INGRESOS!$N$94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[1]INGRESOS!$I$92</c:f>
              <c:strCache>
                <c:ptCount val="1"/>
                <c:pt idx="0">
                  <c:v>780: REGION CAJAMARCA-TRANSPORTES</c:v>
                </c:pt>
              </c:strCache>
            </c:strRef>
          </c:cat>
          <c:val>
            <c:numRef>
              <c:f>[1]INGRESOS!$N$92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525888"/>
        <c:axId val="221527424"/>
        <c:axId val="0"/>
      </c:bar3DChart>
      <c:catAx>
        <c:axId val="2215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527424"/>
        <c:crosses val="autoZero"/>
        <c:auto val="1"/>
        <c:lblAlgn val="ctr"/>
        <c:lblOffset val="100"/>
        <c:noMultiLvlLbl val="0"/>
      </c:catAx>
      <c:valAx>
        <c:axId val="22152742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525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</a:defRPr>
            </a:pPr>
            <a:r>
              <a:rPr lang="es-PE" sz="1200">
                <a:latin typeface="+mj-lt"/>
              </a:rPr>
              <a:t>CUTERVO</a:t>
            </a:r>
          </a:p>
        </c:rich>
      </c:tx>
      <c:layout>
        <c:manualLayout>
          <c:xMode val="edge"/>
          <c:yMode val="edge"/>
          <c:x val="0.44289511279444504"/>
          <c:y val="0.11145277892894967"/>
        </c:manualLayout>
      </c:layout>
      <c:overlay val="1"/>
    </c:title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56487467644231E-2"/>
          <c:y val="0.12499371400994995"/>
          <c:w val="0.85149696864462399"/>
          <c:h val="0.672895163801872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INGRESOS!$T$63</c:f>
              <c:strCache>
                <c:ptCount val="1"/>
              </c:strCache>
            </c:strRef>
          </c:tx>
          <c:spPr>
            <a:solidFill>
              <a:schemeClr val="tx2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1886627379124779E-3"/>
                  <c:y val="-5.3305945452470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705392957955727E-4"/>
                  <c:y val="4.5323899729925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780683074992985E-4"/>
                  <c:y val="-4.6620259424093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ctr" anchorCtr="0"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INGRESOS!$T$64:$T$66</c:f>
              <c:numCache>
                <c:formatCode>0%</c:formatCode>
                <c:ptCount val="2"/>
              </c:numCache>
            </c:numRef>
          </c:val>
        </c:ser>
        <c:ser>
          <c:idx val="1"/>
          <c:order val="1"/>
          <c:tx>
            <c:strRef>
              <c:f>[2]NOVIEMBRE!$K$68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rgbClr val="C96B69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4653262681787419E-3"/>
                  <c:y val="1.3176613792841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216560194126676E-3"/>
                  <c:y val="4.2055612613640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299113554201947E-3"/>
                  <c:y val="-6.2569135379816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[2]NOVIEMBRE!$A$69:$A$71</c:f>
              <c:strCache>
                <c:ptCount val="3"/>
                <c:pt idx="0">
                  <c:v>1: RECURSOS ORDINARIOS</c:v>
                </c:pt>
                <c:pt idx="1">
                  <c:v>4: DONACIONES Y TRANSFERENCIAS</c:v>
                </c:pt>
                <c:pt idx="2">
                  <c:v>5: RECURSOS DETERMINADOS</c:v>
                </c:pt>
              </c:strCache>
            </c:strRef>
          </c:cat>
          <c:val>
            <c:numRef>
              <c:f>[2]NOVIEMBRE!$K$69:$K$74</c:f>
              <c:numCache>
                <c:formatCode>General</c:formatCode>
                <c:ptCount val="6"/>
                <c:pt idx="0">
                  <c:v>4.7253488709672595E-2</c:v>
                </c:pt>
                <c:pt idx="1">
                  <c:v>1.993415614760783E-2</c:v>
                </c:pt>
                <c:pt idx="2">
                  <c:v>0.34929659892646592</c:v>
                </c:pt>
              </c:numCache>
            </c:numRef>
          </c:val>
        </c:ser>
        <c:ser>
          <c:idx val="3"/>
          <c:order val="2"/>
          <c:tx>
            <c:strRef>
              <c:f>INGRESOS!$V$63</c:f>
              <c:strCache>
                <c:ptCount val="1"/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6771488469601676E-3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542976939202741E-3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C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INGRESOS!$V$64:$V$66</c:f>
              <c:numCache>
                <c:formatCode>0%</c:formatCode>
                <c:ptCount val="2"/>
              </c:numCache>
            </c:numRef>
          </c:val>
        </c:ser>
        <c:ser>
          <c:idx val="2"/>
          <c:order val="3"/>
          <c:tx>
            <c:strRef>
              <c:f>INGRESOS!$W$63</c:f>
              <c:strCache>
                <c:ptCount val="1"/>
              </c:strCache>
            </c:strRef>
          </c:tx>
          <c:spPr>
            <a:solidFill>
              <a:srgbClr val="F25544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5.0657818716053646E-4"/>
                  <c:y val="2.2701510137319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671024612489472E-4"/>
                  <c:y val="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594727545849224E-3"/>
                  <c:y val="2.2701510137319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2015'!$A$64:$A$66</c:f>
            </c:multiLvlStrRef>
          </c:cat>
          <c:val>
            <c:numRef>
              <c:f>INGRESOS!$W$64:$W$66</c:f>
              <c:numCache>
                <c:formatCode>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gapDepth val="0"/>
        <c:shape val="cylinder"/>
        <c:axId val="219505408"/>
        <c:axId val="219506944"/>
        <c:axId val="0"/>
      </c:bar3DChart>
      <c:catAx>
        <c:axId val="2195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 i="0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19506944"/>
        <c:crosses val="autoZero"/>
        <c:auto val="1"/>
        <c:lblAlgn val="ctr"/>
        <c:lblOffset val="100"/>
        <c:noMultiLvlLbl val="0"/>
      </c:catAx>
      <c:valAx>
        <c:axId val="219506944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9505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49749161101697"/>
          <c:y val="0.85249804300778198"/>
          <c:w val="0.24773314728064055"/>
          <c:h val="0.14750195699221802"/>
        </c:manualLayout>
      </c:layout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80848">
          <a:schemeClr val="bg1"/>
        </a:gs>
        <a:gs pos="93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4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</a:defRPr>
            </a:pPr>
            <a:r>
              <a:rPr lang="es-PE" sz="1200">
                <a:latin typeface="+mj-lt"/>
              </a:rPr>
              <a:t>JAEN</a:t>
            </a:r>
          </a:p>
        </c:rich>
      </c:tx>
      <c:layout>
        <c:manualLayout>
          <c:xMode val="edge"/>
          <c:yMode val="edge"/>
          <c:x val="0.45997228025068299"/>
          <c:y val="0.19702166466479826"/>
        </c:manualLayout>
      </c:layout>
      <c:overlay val="0"/>
    </c:title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INGRESOS!$T$70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bg2"/>
              </a:solidFill>
            </a:ln>
          </c:spPr>
          <c:invertIfNegative val="0"/>
          <c:dLbls>
            <c:spPr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INGRESOS!$T$71:$T$73</c:f>
              <c:numCache>
                <c:formatCode>0%</c:formatCode>
                <c:ptCount val="2"/>
                <c:pt idx="0">
                  <c:v>7.839535679980747E-3</c:v>
                </c:pt>
                <c:pt idx="1">
                  <c:v>0.80299919729687586</c:v>
                </c:pt>
              </c:numCache>
            </c:numRef>
          </c:val>
        </c:ser>
        <c:ser>
          <c:idx val="1"/>
          <c:order val="1"/>
          <c:tx>
            <c:strRef>
              <c:f>[2]NOVIEMBRE!$K$82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[2]NOVIEMBRE!$A$83:$A$85</c:f>
              <c:strCache>
                <c:ptCount val="3"/>
                <c:pt idx="0">
                  <c:v>1: RECURSOS ORDINARIOS</c:v>
                </c:pt>
                <c:pt idx="1">
                  <c:v>4: DONACIONES Y TRANSFERENCIAS</c:v>
                </c:pt>
                <c:pt idx="2">
                  <c:v>5: RECURSOS DETERMINADOS</c:v>
                </c:pt>
              </c:strCache>
            </c:strRef>
          </c:cat>
          <c:val>
            <c:numRef>
              <c:f>[2]NOVIEMBRE!$K$83:$K$85</c:f>
              <c:numCache>
                <c:formatCode>General</c:formatCode>
                <c:ptCount val="3"/>
                <c:pt idx="0">
                  <c:v>3.3887001341420357E-3</c:v>
                </c:pt>
                <c:pt idx="1">
                  <c:v>9.9135158881088689E-2</c:v>
                </c:pt>
                <c:pt idx="2">
                  <c:v>0.34310778324340441</c:v>
                </c:pt>
              </c:numCache>
            </c:numRef>
          </c:val>
        </c:ser>
        <c:ser>
          <c:idx val="3"/>
          <c:order val="2"/>
          <c:tx>
            <c:strRef>
              <c:f>INGRESOS!$V$70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INGRESOS!$V$71:$V$73</c:f>
              <c:numCache>
                <c:formatCode>0.0%</c:formatCode>
                <c:ptCount val="2"/>
                <c:pt idx="0" formatCode="0%">
                  <c:v>7.328528612574001E-3</c:v>
                </c:pt>
                <c:pt idx="1">
                  <c:v>0.65642666516147585</c:v>
                </c:pt>
              </c:numCache>
            </c:numRef>
          </c:val>
        </c:ser>
        <c:ser>
          <c:idx val="2"/>
          <c:order val="3"/>
          <c:tx>
            <c:strRef>
              <c:f>INGRESOS!$W$70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2015'!$A$71:$A$73</c:f>
            </c:multiLvlStrRef>
          </c:cat>
          <c:val>
            <c:numRef>
              <c:f>INGRESOS!$W$71:$W$73</c:f>
              <c:numCache>
                <c:formatCode>0%</c:formatCode>
                <c:ptCount val="2"/>
                <c:pt idx="0">
                  <c:v>5.1100706740674496E-4</c:v>
                </c:pt>
                <c:pt idx="1">
                  <c:v>0.14657253213540003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6"/>
        <c:gapDepth val="63"/>
        <c:shape val="cylinder"/>
        <c:axId val="220748032"/>
        <c:axId val="220749824"/>
        <c:axId val="0"/>
      </c:bar3DChart>
      <c:catAx>
        <c:axId val="22074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0749824"/>
        <c:crosses val="autoZero"/>
        <c:auto val="1"/>
        <c:lblAlgn val="ctr"/>
        <c:lblOffset val="100"/>
        <c:noMultiLvlLbl val="0"/>
      </c:catAx>
      <c:valAx>
        <c:axId val="220749824"/>
        <c:scaling>
          <c:orientation val="minMax"/>
        </c:scaling>
        <c:delete val="1"/>
        <c:axPos val="l"/>
        <c:majorGridlines>
          <c:spPr>
            <a:ln>
              <a:solidFill>
                <a:schemeClr val="bg2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20748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solidFill>
                <a:sysClr val="windowText" lastClr="000000"/>
              </a:solidFill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5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4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790556334735855E-2"/>
          <c:y val="1.5238095238095238E-2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INGRESOS!$T$77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INGRESOS!$T$78:$T$83</c:f>
              <c:numCache>
                <c:formatCode>0%</c:formatCode>
                <c:ptCount val="4"/>
                <c:pt idx="0">
                  <c:v>0.20018364014334519</c:v>
                </c:pt>
                <c:pt idx="3">
                  <c:v>0.51479731311341104</c:v>
                </c:pt>
              </c:numCache>
            </c:numRef>
          </c:val>
        </c:ser>
        <c:ser>
          <c:idx val="1"/>
          <c:order val="1"/>
          <c:tx>
            <c:strRef>
              <c:f>[2]NOVIEMBRE!$K$96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rgbClr val="F7AFB6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[2]NOVIEMBRE!$A$97:$A$100</c:f>
              <c:strCache>
                <c:ptCount val="4"/>
                <c:pt idx="0">
                  <c:v>1: RECURSOS ORDINARIOS</c:v>
                </c:pt>
                <c:pt idx="1">
                  <c:v>3: RECURSOS POR OPERACIONES OFICIALES DE CREDITO</c:v>
                </c:pt>
                <c:pt idx="2">
                  <c:v>4: DONACIONES Y TRANSFERENCIAS</c:v>
                </c:pt>
                <c:pt idx="3">
                  <c:v>5: RECURSOS DETERMINADOS</c:v>
                </c:pt>
              </c:strCache>
            </c:strRef>
          </c:cat>
          <c:val>
            <c:numRef>
              <c:f>[2]NOVIEMBRE!$K$97:$K$100</c:f>
              <c:numCache>
                <c:formatCode>General</c:formatCode>
                <c:ptCount val="4"/>
                <c:pt idx="0">
                  <c:v>5.2233080862969343E-2</c:v>
                </c:pt>
                <c:pt idx="1">
                  <c:v>0</c:v>
                </c:pt>
                <c:pt idx="2">
                  <c:v>2.327548250820668E-4</c:v>
                </c:pt>
                <c:pt idx="3">
                  <c:v>0.36364482491486788</c:v>
                </c:pt>
              </c:numCache>
            </c:numRef>
          </c:val>
        </c:ser>
        <c:ser>
          <c:idx val="3"/>
          <c:order val="2"/>
          <c:tx>
            <c:strRef>
              <c:f>INGRESOS!$V$77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INGRESOS!$V$78:$V$83</c:f>
              <c:numCache>
                <c:formatCode>0%</c:formatCode>
                <c:ptCount val="4"/>
                <c:pt idx="0">
                  <c:v>0.19999630769059284</c:v>
                </c:pt>
                <c:pt idx="3">
                  <c:v>0.3003825371878257</c:v>
                </c:pt>
              </c:numCache>
            </c:numRef>
          </c:val>
        </c:ser>
        <c:ser>
          <c:idx val="2"/>
          <c:order val="3"/>
          <c:tx>
            <c:strRef>
              <c:f>INGRESOS!$W$77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2015'!$A$78:$A$83</c:f>
            </c:multiLvlStrRef>
          </c:cat>
          <c:val>
            <c:numRef>
              <c:f>INGRESOS!$W$78:$W$83</c:f>
              <c:numCache>
                <c:formatCode>0%</c:formatCode>
                <c:ptCount val="4"/>
                <c:pt idx="0">
                  <c:v>1.8733245275237283E-4</c:v>
                </c:pt>
                <c:pt idx="3">
                  <c:v>0.21441477592558533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0798976"/>
        <c:axId val="220800512"/>
        <c:axId val="0"/>
      </c:bar3DChart>
      <c:catAx>
        <c:axId val="2207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0800512"/>
        <c:crosses val="autoZero"/>
        <c:auto val="1"/>
        <c:lblAlgn val="ctr"/>
        <c:lblOffset val="100"/>
        <c:noMultiLvlLbl val="0"/>
      </c:catAx>
      <c:valAx>
        <c:axId val="22080051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22079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j-lt"/>
              </a:defRPr>
            </a:pPr>
            <a:r>
              <a:rPr lang="es-PE" sz="1100">
                <a:latin typeface="+mj-lt"/>
              </a:rPr>
              <a:t>AGRICULTURA</a:t>
            </a:r>
          </a:p>
        </c:rich>
      </c:tx>
      <c:overlay val="0"/>
    </c:title>
    <c:autoTitleDeleted val="0"/>
    <c:view3D>
      <c:rotX val="10"/>
      <c:rotY val="0"/>
      <c:depthPercent val="1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INGRESOS!$T$87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2041343669250651E-3"/>
                  <c:y val="-3.377651694462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INGRESOS!$T$88:$T$90</c:f>
              <c:numCache>
                <c:formatCode>0%</c:formatCode>
                <c:ptCount val="3"/>
                <c:pt idx="0">
                  <c:v>4.7629280205241369E-2</c:v>
                </c:pt>
              </c:numCache>
            </c:numRef>
          </c:val>
        </c:ser>
        <c:ser>
          <c:idx val="1"/>
          <c:order val="1"/>
          <c:tx>
            <c:strRef>
              <c:f>[2]NOVIEMBRE!$K$109</c:f>
              <c:strCache>
                <c:ptCount val="1"/>
                <c:pt idx="0">
                  <c:v>Devengado 
25/08/2014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22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06201550387598E-2"/>
                  <c:y val="-3.892614249760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[2]NOVIEMBRE!$A$110:$A$112</c:f>
              <c:strCache>
                <c:ptCount val="3"/>
                <c:pt idx="0">
                  <c:v>5: RECURSOS DETERMINADOS</c:v>
                </c:pt>
                <c:pt idx="1">
                  <c:v>4: DONACIONES Y TRANSFERENCIAS</c:v>
                </c:pt>
                <c:pt idx="2">
                  <c:v>1: RECURSOS ORDINARIOS</c:v>
                </c:pt>
              </c:strCache>
            </c:strRef>
          </c:cat>
          <c:val>
            <c:numRef>
              <c:f>[2]NOVIEMBRE!$K$110</c:f>
              <c:numCache>
                <c:formatCode>General</c:formatCode>
                <c:ptCount val="1"/>
                <c:pt idx="0">
                  <c:v>0.32399039540891011</c:v>
                </c:pt>
              </c:numCache>
            </c:numRef>
          </c:val>
        </c:ser>
        <c:ser>
          <c:idx val="2"/>
          <c:order val="2"/>
          <c:tx>
            <c:strRef>
              <c:f>INGRESOS!$V$87</c:f>
              <c:strCache>
                <c:ptCount val="1"/>
                <c:pt idx="0">
                  <c:v>Devengado
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2"/>
              </a:solidFill>
            </a:ln>
          </c:spPr>
          <c:invertIfNegative val="0"/>
          <c:dLbls>
            <c:dLbl>
              <c:idx val="0"/>
              <c:layout>
                <c:manualLayout>
                  <c:x val="4.4943820224719105E-3"/>
                  <c:y val="-5.4983178649060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INGRESOS!$V$88:$V$90</c:f>
              <c:numCache>
                <c:formatCode>0%</c:formatCode>
                <c:ptCount val="3"/>
                <c:pt idx="0">
                  <c:v>4.7629280205241369E-2</c:v>
                </c:pt>
              </c:numCache>
            </c:numRef>
          </c:val>
        </c:ser>
        <c:ser>
          <c:idx val="0"/>
          <c:order val="3"/>
          <c:tx>
            <c:strRef>
              <c:f>INGRESOS!$W$87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25544"/>
            </a:solidFill>
            <a:ln w="222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06201550387598E-2"/>
                  <c:y val="-4.2998913609846305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2015'!$A$88:$A$90</c:f>
            </c:multiLvlStrRef>
          </c:cat>
          <c:val>
            <c:numRef>
              <c:f>INGRESOS!$W$88:$W$90</c:f>
              <c:numCache>
                <c:formatCode>0%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7"/>
        <c:gapDepth val="57"/>
        <c:shape val="cylinder"/>
        <c:axId val="219354624"/>
        <c:axId val="219356160"/>
        <c:axId val="0"/>
      </c:bar3DChart>
      <c:catAx>
        <c:axId val="219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19356160"/>
        <c:crosses val="autoZero"/>
        <c:auto val="1"/>
        <c:lblAlgn val="ctr"/>
        <c:lblOffset val="100"/>
        <c:noMultiLvlLbl val="0"/>
      </c:catAx>
      <c:valAx>
        <c:axId val="21935616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21935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 w="317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'[1]MARZO 2015'!$C$94</c:f>
              <c:strCache>
                <c:ptCount val="1"/>
                <c:pt idx="0">
                  <c:v>PIM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082943734903131E-3"/>
                  <c:y val="-6.512696176907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366023880157253E-2"/>
                  <c:y val="-5.730682491668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'[1]MARZO 2015'!$A$95:$A$96</c:f>
            </c:multiLvlStrRef>
          </c:cat>
          <c:val>
            <c:numRef>
              <c:f>'[1]MARZO 2015'!$C$95:$C$96</c:f>
            </c:numRef>
          </c:val>
        </c:ser>
        <c:ser>
          <c:idx val="1"/>
          <c:order val="1"/>
          <c:tx>
            <c:strRef>
              <c:f>[2]NOVIEMBRE!$D$123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347469508149847E-2"/>
                  <c:y val="-5.586779658407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786611054270105E-2"/>
                  <c:y val="-5.267724232418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[2]NOVIEMBRE!$A$124:$A$125</c:f>
              <c:strCache>
                <c:ptCount val="2"/>
                <c:pt idx="0">
                  <c:v>5: RECURSOS DETERMINADOS</c:v>
                </c:pt>
                <c:pt idx="1">
                  <c:v>4: DONACIONES Y TRANSFERENCIAS</c:v>
                </c:pt>
              </c:strCache>
            </c:strRef>
          </c:cat>
          <c:val>
            <c:numRef>
              <c:f>[2]NOVIEMBRE!$D$124:$D$125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03008"/>
        <c:axId val="219404544"/>
        <c:axId val="0"/>
      </c:bar3DChart>
      <c:catAx>
        <c:axId val="2194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solidFill>
                  <a:srgbClr val="0070C0"/>
                </a:solidFill>
              </a:defRPr>
            </a:pPr>
            <a:endParaRPr lang="es-PE"/>
          </a:p>
        </c:txPr>
        <c:crossAx val="219404544"/>
        <c:crosses val="autoZero"/>
        <c:auto val="1"/>
        <c:lblAlgn val="ctr"/>
        <c:lblOffset val="100"/>
        <c:noMultiLvlLbl val="0"/>
      </c:catAx>
      <c:valAx>
        <c:axId val="219404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40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8805413509944293"/>
          <c:y val="0.89307356580427455"/>
          <c:w val="0.33103275709704005"/>
          <c:h val="0.10051503562054742"/>
        </c:manualLayout>
      </c:layout>
      <c:overlay val="0"/>
      <c:txPr>
        <a:bodyPr/>
        <a:lstStyle/>
        <a:p>
          <a:pPr>
            <a:defRPr sz="1200" b="1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430578361471409E-2"/>
          <c:y val="2.2957240062860481E-2"/>
          <c:w val="0.79577746722232934"/>
          <c:h val="0.851397164696105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INGRESOS!$J$32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6501650165016502E-3"/>
                  <c:y val="-3.694375452210595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INGRESOS!$I$9:$O$9</c:f>
              <c:strCache>
                <c:ptCount val="1"/>
                <c:pt idx="0">
                  <c:v>GOBIERNO REGIONAL CAJAMARCA - INVERSIONES 2015 - INGRESOS </c:v>
                </c:pt>
              </c:strCache>
            </c:strRef>
          </c:cat>
          <c:val>
            <c:numRef>
              <c:f>INGRESOS!$J$33</c:f>
              <c:numCache>
                <c:formatCode>#,##0</c:formatCode>
                <c:ptCount val="1"/>
                <c:pt idx="0">
                  <c:v>56025785</c:v>
                </c:pt>
              </c:numCache>
            </c:numRef>
          </c:val>
        </c:ser>
        <c:ser>
          <c:idx val="1"/>
          <c:order val="1"/>
          <c:tx>
            <c:strRef>
              <c:f>INGRESOS!$K$32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1.6501650165016502E-3"/>
                  <c:y val="-2.68681851069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INGRESOS!$I$9:$O$9</c:f>
              <c:strCache>
                <c:ptCount val="1"/>
                <c:pt idx="0">
                  <c:v>GOBIERNO REGIONAL CAJAMARCA - INVERSIONES 2015 - INGRESOS </c:v>
                </c:pt>
              </c:strCache>
            </c:strRef>
          </c:cat>
          <c:val>
            <c:numRef>
              <c:f>INGRESOS!$K$33</c:f>
              <c:numCache>
                <c:formatCode>#,##0</c:formatCode>
                <c:ptCount val="1"/>
                <c:pt idx="0">
                  <c:v>115026747</c:v>
                </c:pt>
              </c:numCache>
            </c:numRef>
          </c:val>
        </c:ser>
        <c:ser>
          <c:idx val="3"/>
          <c:order val="2"/>
          <c:tx>
            <c:strRef>
              <c:f>[1]INGRESOS!$L$32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FFFF0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155115511551155E-2"/>
                  <c:y val="-3.358523138373269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[1]INGRESOS!$I$9:$O$9</c:f>
              <c:strCache>
                <c:ptCount val="1"/>
                <c:pt idx="0">
                  <c:v>GOBIERNO REGIONAL CAJAMARCA - INVERSIONES 2015 - INGRESOS </c:v>
                </c:pt>
              </c:strCache>
            </c:strRef>
          </c:cat>
          <c:val>
            <c:numRef>
              <c:f>[1]INGRESOS!$L$33</c:f>
            </c:numRef>
          </c:val>
        </c:ser>
        <c:ser>
          <c:idx val="2"/>
          <c:order val="3"/>
          <c:tx>
            <c:strRef>
              <c:f>[1]INGRESOS!$N$32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3201320132013201E-2"/>
                  <c:y val="-3.022670824535942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[1]INGRESOS!$I$9:$O$9</c:f>
              <c:strCache>
                <c:ptCount val="1"/>
                <c:pt idx="0">
                  <c:v>GOBIERNO REGIONAL CAJAMARCA - INVERSIONES 2015 - INGRESOS </c:v>
                </c:pt>
              </c:strCache>
            </c:strRef>
          </c:cat>
          <c:val>
            <c:numRef>
              <c:f>[1]INGRESOS!$N$33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0975488"/>
        <c:axId val="220977024"/>
        <c:axId val="0"/>
      </c:bar3DChart>
      <c:catAx>
        <c:axId val="2209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1"/>
                </a:solidFill>
                <a:latin typeface="+mj-lt"/>
              </a:defRPr>
            </a:pPr>
            <a:endParaRPr lang="es-PE"/>
          </a:p>
        </c:txPr>
        <c:crossAx val="220977024"/>
        <c:crosses val="autoZero"/>
        <c:auto val="1"/>
        <c:lblAlgn val="ctr"/>
        <c:lblOffset val="100"/>
        <c:noMultiLvlLbl val="0"/>
      </c:catAx>
      <c:valAx>
        <c:axId val="220977024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22097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99823289415554"/>
          <c:y val="0.20067231439952951"/>
          <c:w val="0.11909747667680154"/>
          <c:h val="0.40077292272663495"/>
        </c:manualLayout>
      </c:layout>
      <c:overlay val="0"/>
      <c:txPr>
        <a:bodyPr/>
        <a:lstStyle/>
        <a:p>
          <a:pPr>
            <a:defRPr sz="10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82000">
          <a:schemeClr val="bg1"/>
        </a:gs>
        <a:gs pos="3000">
          <a:schemeClr val="bg1"/>
        </a:gs>
        <a:gs pos="30000">
          <a:srgbClr val="E3EAF7"/>
        </a:gs>
        <a:gs pos="15000">
          <a:schemeClr val="bg1">
            <a:lumMod val="85000"/>
          </a:schemeClr>
        </a:gs>
        <a:gs pos="92000">
          <a:srgbClr val="E6E6E6"/>
        </a:gs>
        <a:gs pos="100000">
          <a:schemeClr val="bg1">
            <a:lumMod val="75000"/>
          </a:schemeClr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190877002443661E-4"/>
          <c:y val="7.4517859180645897E-4"/>
          <c:w val="0.95885928003740062"/>
          <c:h val="0.6783163104611923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INGRESOS!$J$46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6565"/>
            </a:solidFill>
            <a:ln w="15875">
              <a:solidFill>
                <a:schemeClr val="bg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INGRESOS!$J$44</c:f>
              <c:numCache>
                <c:formatCode>#,##0</c:formatCode>
                <c:ptCount val="1"/>
                <c:pt idx="0">
                  <c:v>10514333</c:v>
                </c:pt>
              </c:numCache>
            </c:numRef>
          </c:val>
        </c:ser>
        <c:ser>
          <c:idx val="0"/>
          <c:order val="1"/>
          <c:tx>
            <c:strRef>
              <c:f>INGRESOS!$K$46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lumMod val="9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INGRESOS!$K$44</c:f>
              <c:numCache>
                <c:formatCode>#,##0</c:formatCode>
                <c:ptCount val="1"/>
                <c:pt idx="0">
                  <c:v>48534219</c:v>
                </c:pt>
              </c:numCache>
            </c:numRef>
          </c:val>
        </c:ser>
        <c:ser>
          <c:idx val="1"/>
          <c:order val="2"/>
          <c:tx>
            <c:strRef>
              <c:f>[1]INGRESOS!$L$46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CBD543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[1]INGRESOS!$L$44</c:f>
            </c:numRef>
          </c:val>
        </c:ser>
        <c:ser>
          <c:idx val="2"/>
          <c:order val="3"/>
          <c:tx>
            <c:strRef>
              <c:f>[1]INGRESOS!$N$46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[1]INGRESOS!$I$44</c:f>
              <c:strCache>
                <c:ptCount val="1"/>
                <c:pt idx="0">
                  <c:v>1335: REGION CAJAMARCA -
 PROGRAMAS REGIONALES - PRO REGION 2015</c:v>
                </c:pt>
              </c:strCache>
            </c:strRef>
          </c:cat>
          <c:val>
            <c:numRef>
              <c:f>[1]INGRESOS!$N$44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gapDepth val="35"/>
        <c:shape val="cylinder"/>
        <c:axId val="221088384"/>
        <c:axId val="221114752"/>
        <c:axId val="0"/>
      </c:bar3DChart>
      <c:catAx>
        <c:axId val="2210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114752"/>
        <c:crosses val="autoZero"/>
        <c:auto val="1"/>
        <c:lblAlgn val="ctr"/>
        <c:lblOffset val="100"/>
        <c:noMultiLvlLbl val="0"/>
      </c:catAx>
      <c:valAx>
        <c:axId val="22111475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1088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525049475767412"/>
          <c:y val="0.1660197005533301"/>
          <c:w val="0.13383019635914495"/>
          <c:h val="0.52524092597387617"/>
        </c:manualLayout>
      </c:layout>
      <c:overlay val="0"/>
      <c:txPr>
        <a:bodyPr/>
        <a:lstStyle/>
        <a:p>
          <a:pPr>
            <a:defRPr sz="8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62000">
          <a:schemeClr val="bg1"/>
        </a:gs>
        <a:gs pos="94583">
          <a:schemeClr val="bg1"/>
        </a:gs>
        <a:gs pos="82000">
          <a:schemeClr val="accent5">
            <a:lumMod val="20000"/>
            <a:lumOff val="80000"/>
          </a:schemeClr>
        </a:gs>
        <a:gs pos="15000">
          <a:schemeClr val="bg1">
            <a:lumMod val="75000"/>
          </a:schemeClr>
        </a:gs>
        <a:gs pos="0">
          <a:schemeClr val="bg1"/>
        </a:gs>
        <a:gs pos="4000">
          <a:schemeClr val="bg1">
            <a:lumMod val="85000"/>
          </a:schemeClr>
        </a:gs>
        <a:gs pos="4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INGRESOS!$J$46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FF3F3F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4.6537328488773667E-3"/>
                  <c:y val="1.788109819605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INGRESOS!$J$47:$J$50</c:f>
              <c:numCache>
                <c:formatCode>#,##0</c:formatCode>
                <c:ptCount val="4"/>
                <c:pt idx="0">
                  <c:v>8274333</c:v>
                </c:pt>
                <c:pt idx="1">
                  <c:v>40000</c:v>
                </c:pt>
                <c:pt idx="2">
                  <c:v>0</c:v>
                </c:pt>
                <c:pt idx="3">
                  <c:v>2200000</c:v>
                </c:pt>
              </c:numCache>
            </c:numRef>
          </c:val>
        </c:ser>
        <c:ser>
          <c:idx val="3"/>
          <c:order val="1"/>
          <c:tx>
            <c:strRef>
              <c:f>INGRESOS!$K$46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5.2910052910052907E-3"/>
                </c:manualLayout>
              </c:layout>
              <c:spPr/>
              <c:txPr>
                <a:bodyPr/>
                <a:lstStyle/>
                <a:p>
                  <a:pPr>
                    <a:defRPr sz="700" b="0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INGRESOS!$I$47:$I$50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INGRESOS!$K$47:$K$50</c:f>
              <c:numCache>
                <c:formatCode>#,##0</c:formatCode>
                <c:ptCount val="4"/>
                <c:pt idx="0">
                  <c:v>31834219</c:v>
                </c:pt>
                <c:pt idx="1">
                  <c:v>40000</c:v>
                </c:pt>
                <c:pt idx="2">
                  <c:v>5000000</c:v>
                </c:pt>
                <c:pt idx="3">
                  <c:v>11660000</c:v>
                </c:pt>
              </c:numCache>
            </c:numRef>
          </c:val>
        </c:ser>
        <c:ser>
          <c:idx val="2"/>
          <c:order val="2"/>
          <c:tx>
            <c:strRef>
              <c:f>[1]INGRESOS!$L$46</c:f>
              <c:strCache>
                <c:ptCount val="1"/>
                <c:pt idx="0">
                  <c:v>Devengado 
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6.3341250989707044E-3"/>
                  <c:y val="-9.3896713615023476E-3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84718923198733E-2"/>
                  <c:y val="-1.4084507042253521E-2"/>
                </c:manualLayout>
              </c:layout>
              <c:spPr/>
              <c:txPr>
                <a:bodyPr/>
                <a:lstStyle/>
                <a:p>
                  <a:pPr>
                    <a:defRPr sz="7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[1]INGRESOS!$L$47:$L$50</c:f>
            </c:numRef>
          </c:val>
        </c:ser>
        <c:ser>
          <c:idx val="0"/>
          <c:order val="3"/>
          <c:tx>
            <c:strRef>
              <c:f>[1]INGRESOS!$N$46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[1]INGRESOS!$I$47:$I$50</c:f>
              <c:strCache>
                <c:ptCount val="4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5: RECURSOS DETERMINADOS</c:v>
                </c:pt>
              </c:strCache>
            </c:strRef>
          </c:cat>
          <c:val>
            <c:numRef>
              <c:f>[1]INGRESOS!$N$47:$N$50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gapDepth val="297"/>
        <c:shape val="cylinder"/>
        <c:axId val="221149056"/>
        <c:axId val="221150592"/>
        <c:axId val="0"/>
      </c:bar3DChart>
      <c:catAx>
        <c:axId val="22114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  <a:latin typeface="+mj-lt"/>
              </a:defRPr>
            </a:pPr>
            <a:endParaRPr lang="es-PE"/>
          </a:p>
        </c:txPr>
        <c:crossAx val="221150592"/>
        <c:crosses val="autoZero"/>
        <c:auto val="1"/>
        <c:lblAlgn val="ctr"/>
        <c:lblOffset val="100"/>
        <c:noMultiLvlLbl val="0"/>
      </c:catAx>
      <c:valAx>
        <c:axId val="221150592"/>
        <c:scaling>
          <c:orientation val="minMax"/>
        </c:scaling>
        <c:delete val="1"/>
        <c:axPos val="l"/>
        <c:majorGridlines>
          <c:spPr>
            <a:ln w="9525">
              <a:solidFill>
                <a:schemeClr val="accent4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2114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526639584064731"/>
          <c:y val="0.90393506965475467"/>
          <c:w val="0.62105744743690483"/>
          <c:h val="9.2580658186957404E-2"/>
        </c:manualLayout>
      </c:layout>
      <c:overlay val="0"/>
      <c:txPr>
        <a:bodyPr/>
        <a:lstStyle/>
        <a:p>
          <a:pPr>
            <a:defRPr sz="900" b="1">
              <a:latin typeface="+mj-lt"/>
            </a:defRPr>
          </a:pPr>
          <a:endParaRPr lang="es-PE"/>
        </a:p>
      </c:txPr>
    </c:legend>
    <c:plotVisOnly val="1"/>
    <c:dispBlanksAs val="gap"/>
    <c:showDLblsOverMax val="0"/>
  </c:chart>
  <c:spPr>
    <a:gradFill>
      <a:gsLst>
        <a:gs pos="20415">
          <a:schemeClr val="bg1">
            <a:lumMod val="85000"/>
          </a:schemeClr>
        </a:gs>
        <a:gs pos="82000">
          <a:schemeClr val="bg1"/>
        </a:gs>
        <a:gs pos="3000">
          <a:schemeClr val="bg1"/>
        </a:gs>
        <a:gs pos="65000">
          <a:schemeClr val="bg1"/>
        </a:gs>
        <a:gs pos="0">
          <a:schemeClr val="bg1">
            <a:lumMod val="85000"/>
          </a:schemeClr>
        </a:gs>
        <a:gs pos="92000">
          <a:srgbClr val="E6E6E6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447674</xdr:colOff>
      <xdr:row>8</xdr:row>
      <xdr:rowOff>104775</xdr:rowOff>
    </xdr:from>
    <xdr:to>
      <xdr:col>36</xdr:col>
      <xdr:colOff>352425</xdr:colOff>
      <xdr:row>43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457200</xdr:colOff>
      <xdr:row>61</xdr:row>
      <xdr:rowOff>38100</xdr:rowOff>
    </xdr:from>
    <xdr:to>
      <xdr:col>33</xdr:col>
      <xdr:colOff>361950</xdr:colOff>
      <xdr:row>66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390525</xdr:colOff>
      <xdr:row>69</xdr:row>
      <xdr:rowOff>95250</xdr:rowOff>
    </xdr:from>
    <xdr:to>
      <xdr:col>33</xdr:col>
      <xdr:colOff>238125</xdr:colOff>
      <xdr:row>74</xdr:row>
      <xdr:rowOff>114300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314325</xdr:colOff>
      <xdr:row>74</xdr:row>
      <xdr:rowOff>266700</xdr:rowOff>
    </xdr:from>
    <xdr:to>
      <xdr:col>33</xdr:col>
      <xdr:colOff>428625</xdr:colOff>
      <xdr:row>82</xdr:row>
      <xdr:rowOff>133350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276225</xdr:colOff>
      <xdr:row>90</xdr:row>
      <xdr:rowOff>0</xdr:rowOff>
    </xdr:from>
    <xdr:to>
      <xdr:col>33</xdr:col>
      <xdr:colOff>228600</xdr:colOff>
      <xdr:row>91</xdr:row>
      <xdr:rowOff>323850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609600</xdr:colOff>
      <xdr:row>95</xdr:row>
      <xdr:rowOff>0</xdr:rowOff>
    </xdr:from>
    <xdr:to>
      <xdr:col>39</xdr:col>
      <xdr:colOff>542925</xdr:colOff>
      <xdr:row>97</xdr:row>
      <xdr:rowOff>0</xdr:rowOff>
    </xdr:to>
    <xdr:graphicFrame macro="">
      <xdr:nvGraphicFramePr>
        <xdr:cNvPr id="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352427</xdr:colOff>
      <xdr:row>9</xdr:row>
      <xdr:rowOff>76199</xdr:rowOff>
    </xdr:from>
    <xdr:to>
      <xdr:col>22</xdr:col>
      <xdr:colOff>552450</xdr:colOff>
      <xdr:row>37</xdr:row>
      <xdr:rowOff>285748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295275</xdr:colOff>
      <xdr:row>45</xdr:row>
      <xdr:rowOff>66675</xdr:rowOff>
    </xdr:from>
    <xdr:to>
      <xdr:col>23</xdr:col>
      <xdr:colOff>295275</xdr:colOff>
      <xdr:row>51</xdr:row>
      <xdr:rowOff>161924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295275</xdr:colOff>
      <xdr:row>44</xdr:row>
      <xdr:rowOff>114300</xdr:rowOff>
    </xdr:from>
    <xdr:to>
      <xdr:col>36</xdr:col>
      <xdr:colOff>390525</xdr:colOff>
      <xdr:row>54</xdr:row>
      <xdr:rowOff>114300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276225</xdr:colOff>
      <xdr:row>52</xdr:row>
      <xdr:rowOff>57150</xdr:rowOff>
    </xdr:from>
    <xdr:to>
      <xdr:col>22</xdr:col>
      <xdr:colOff>638175</xdr:colOff>
      <xdr:row>61</xdr:row>
      <xdr:rowOff>47624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285750</xdr:colOff>
      <xdr:row>60</xdr:row>
      <xdr:rowOff>152400</xdr:rowOff>
    </xdr:from>
    <xdr:to>
      <xdr:col>23</xdr:col>
      <xdr:colOff>285750</xdr:colOff>
      <xdr:row>67</xdr:row>
      <xdr:rowOff>38099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466725</xdr:colOff>
      <xdr:row>67</xdr:row>
      <xdr:rowOff>9525</xdr:rowOff>
    </xdr:from>
    <xdr:to>
      <xdr:col>23</xdr:col>
      <xdr:colOff>47625</xdr:colOff>
      <xdr:row>73</xdr:row>
      <xdr:rowOff>95249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552450</xdr:colOff>
      <xdr:row>74</xdr:row>
      <xdr:rowOff>304800</xdr:rowOff>
    </xdr:from>
    <xdr:to>
      <xdr:col>23</xdr:col>
      <xdr:colOff>133350</xdr:colOff>
      <xdr:row>84</xdr:row>
      <xdr:rowOff>171449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657225</xdr:colOff>
      <xdr:row>84</xdr:row>
      <xdr:rowOff>219075</xdr:rowOff>
    </xdr:from>
    <xdr:to>
      <xdr:col>23</xdr:col>
      <xdr:colOff>238125</xdr:colOff>
      <xdr:row>91</xdr:row>
      <xdr:rowOff>104774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733425</xdr:colOff>
      <xdr:row>91</xdr:row>
      <xdr:rowOff>152400</xdr:rowOff>
    </xdr:from>
    <xdr:to>
      <xdr:col>23</xdr:col>
      <xdr:colOff>314325</xdr:colOff>
      <xdr:row>98</xdr:row>
      <xdr:rowOff>38099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HANY_GRC/PRESUPUESTO%202015/DATOS%20DE%20INVERSIONES%202015%20PARA%20PORTAL%20TRANSPARENCIA/ESTRUCTURA%20PIA,%20PIM,%20EJECUCION%20PLIEGO%20Y%20UNIDADES%20EJECUTO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HANY_GRC/PRESUPUESTO%202014/INVERSIONES%20_DESDE%20EL%20MES%20DE%20AGOSTO2014/ESTRUCTURA%20DEL%20PIM%20PLIEGO_SEDE%202014_cri%20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5"/>
      <sheetName val="INGRESOS"/>
      <sheetName val="GASTOS"/>
    </sheetNames>
    <sheetDataSet>
      <sheetData sheetId="0">
        <row r="64">
          <cell r="A64" t="str">
            <v>1: RECURSOS ORDINARIOS</v>
          </cell>
        </row>
        <row r="65">
          <cell r="A65" t="str">
            <v>4: DONACIONES Y TRANSFERENCIAS</v>
          </cell>
        </row>
        <row r="66">
          <cell r="A66" t="str">
            <v>5: RECURSOS DETERMINADOS</v>
          </cell>
        </row>
        <row r="71">
          <cell r="A71" t="str">
            <v>1: RECURSOS ORDINARIOS</v>
          </cell>
        </row>
        <row r="72">
          <cell r="A72" t="str">
            <v>4: DONACIONES Y TRANSFERENCIAS</v>
          </cell>
        </row>
        <row r="73">
          <cell r="A73" t="str">
            <v>5: RECURSOS DETERMINADOS</v>
          </cell>
        </row>
        <row r="78">
          <cell r="A78" t="str">
            <v>1: RECURSOS ORDINARIOS</v>
          </cell>
        </row>
        <row r="79">
          <cell r="A79" t="str">
            <v>3: RECURSOS POR OPERACIONES OFICIALES DE CREDITO</v>
          </cell>
        </row>
        <row r="80">
          <cell r="A80" t="str">
            <v>4: DONACIONES Y TRANSFERENCIAS</v>
          </cell>
        </row>
        <row r="83">
          <cell r="A83" t="str">
            <v>5: RECURSOS DETERMINADOS</v>
          </cell>
        </row>
        <row r="88">
          <cell r="A88" t="str">
            <v>1: RECURSOS ORDINARIOS</v>
          </cell>
        </row>
        <row r="89">
          <cell r="A89" t="str">
            <v>4: DONACIONES Y TRANSFERENCIAS</v>
          </cell>
        </row>
        <row r="90">
          <cell r="A90" t="str">
            <v>5: RECURSOS DETERMINADOS</v>
          </cell>
        </row>
        <row r="94">
          <cell r="C94" t="str">
            <v>PIM</v>
          </cell>
        </row>
        <row r="95">
          <cell r="A95" t="str">
            <v>1: RECURSOS ORDINARIOS</v>
          </cell>
          <cell r="C95">
            <v>726246</v>
          </cell>
        </row>
        <row r="96">
          <cell r="A96" t="str">
            <v>5: RECURSOS DETERMINADOS</v>
          </cell>
          <cell r="C96">
            <v>1273754</v>
          </cell>
        </row>
      </sheetData>
      <sheetData sheetId="1">
        <row r="9">
          <cell r="I9" t="str">
            <v xml:space="preserve">GOBIERNO REGIONAL CAJAMARCA - INVERSIONES 2015 - INGRESOS </v>
          </cell>
        </row>
        <row r="32">
          <cell r="J32" t="str">
            <v>PIA</v>
          </cell>
          <cell r="K32" t="str">
            <v>PIM</v>
          </cell>
          <cell r="L32" t="str">
            <v>Devengado</v>
          </cell>
          <cell r="N32" t="str">
            <v>Saldo</v>
          </cell>
        </row>
        <row r="33">
          <cell r="J33">
            <v>56025785</v>
          </cell>
          <cell r="K33">
            <v>115026747</v>
          </cell>
          <cell r="L33">
            <v>14549102</v>
          </cell>
          <cell r="N33">
            <v>100477645</v>
          </cell>
        </row>
        <row r="36">
          <cell r="J36" t="str">
            <v xml:space="preserve">PIA </v>
          </cell>
          <cell r="K36" t="str">
            <v>PIM</v>
          </cell>
          <cell r="L36" t="str">
            <v>Devengado</v>
          </cell>
          <cell r="N36" t="str">
            <v>Saldo</v>
          </cell>
        </row>
        <row r="37">
          <cell r="I37" t="str">
            <v>1: RECURSOS ORDINARIOS</v>
          </cell>
          <cell r="J37">
            <v>25756100</v>
          </cell>
          <cell r="K37">
            <v>58075060</v>
          </cell>
          <cell r="L37">
            <v>5795390</v>
          </cell>
          <cell r="N37">
            <v>52279670</v>
          </cell>
        </row>
        <row r="38">
          <cell r="I38" t="str">
            <v>2: RECURSOS DIRECTAMENTE RECAUDADOS</v>
          </cell>
          <cell r="J38">
            <v>40000</v>
          </cell>
          <cell r="K38">
            <v>40000</v>
          </cell>
          <cell r="L38">
            <v>2080</v>
          </cell>
          <cell r="N38">
            <v>37920</v>
          </cell>
        </row>
        <row r="39">
          <cell r="I39" t="str">
            <v>3: RECURSOS POR OPERACIONES OFICIALES
 DE CREDITO</v>
          </cell>
          <cell r="J39">
            <v>0</v>
          </cell>
          <cell r="K39">
            <v>5210413</v>
          </cell>
          <cell r="L39">
            <v>1581173</v>
          </cell>
          <cell r="N39">
            <v>3629240</v>
          </cell>
        </row>
        <row r="40">
          <cell r="I40" t="str">
            <v>4: DONACIONES Y TRANSFERENCIAS</v>
          </cell>
          <cell r="N40">
            <v>0</v>
          </cell>
        </row>
        <row r="41">
          <cell r="I41" t="str">
            <v>4: DONACIONES Y TRANSFERENCIAS</v>
          </cell>
          <cell r="K41">
            <v>1569769</v>
          </cell>
          <cell r="L41">
            <v>12400</v>
          </cell>
          <cell r="N41">
            <v>1557369</v>
          </cell>
        </row>
        <row r="42">
          <cell r="I42" t="str">
            <v>5: RECURSOS DETERMINADOS</v>
          </cell>
          <cell r="J42">
            <v>30229685</v>
          </cell>
          <cell r="K42">
            <v>50131505</v>
          </cell>
          <cell r="L42">
            <v>7158059</v>
          </cell>
          <cell r="N42">
            <v>42973446</v>
          </cell>
        </row>
        <row r="44">
          <cell r="I44" t="str">
            <v>1335: REGION CAJAMARCA -
 PROGRAMAS REGIONALES - PRO REGION 2015</v>
          </cell>
          <cell r="J44">
            <v>10514333</v>
          </cell>
          <cell r="K44">
            <v>48534219</v>
          </cell>
          <cell r="L44">
            <v>10281918</v>
          </cell>
          <cell r="N44">
            <v>38252301</v>
          </cell>
        </row>
        <row r="46">
          <cell r="J46" t="str">
            <v>PIA</v>
          </cell>
          <cell r="K46" t="str">
            <v>PIM</v>
          </cell>
          <cell r="L46" t="str">
            <v xml:space="preserve">Devengado 
</v>
          </cell>
          <cell r="N46" t="str">
            <v>Saldo</v>
          </cell>
        </row>
        <row r="47">
          <cell r="I47" t="str">
            <v>1: RECURSOS ORDINARIOS</v>
          </cell>
          <cell r="J47">
            <v>8274333</v>
          </cell>
          <cell r="K47">
            <v>31834219</v>
          </cell>
          <cell r="L47">
            <v>4109053</v>
          </cell>
          <cell r="N47">
            <v>27725166</v>
          </cell>
        </row>
        <row r="48">
          <cell r="I48" t="str">
            <v>2: RECURSOS DIRECTAMENTE RECAUDADOS</v>
          </cell>
          <cell r="J48">
            <v>40000</v>
          </cell>
          <cell r="K48">
            <v>40000</v>
          </cell>
          <cell r="L48">
            <v>2080</v>
          </cell>
          <cell r="N48">
            <v>37920</v>
          </cell>
        </row>
        <row r="49">
          <cell r="I49" t="str">
            <v>3: RECURSOS POR OPERACIONES OFICIALES DE CREDITO</v>
          </cell>
          <cell r="J49">
            <v>0</v>
          </cell>
          <cell r="K49">
            <v>5000000</v>
          </cell>
          <cell r="L49">
            <v>1581173</v>
          </cell>
          <cell r="N49">
            <v>3418827</v>
          </cell>
        </row>
        <row r="50">
          <cell r="I50" t="str">
            <v>5: RECURSOS DETERMINADOS</v>
          </cell>
          <cell r="J50">
            <v>2200000</v>
          </cell>
          <cell r="K50">
            <v>11660000</v>
          </cell>
          <cell r="L50">
            <v>4589612</v>
          </cell>
          <cell r="N50">
            <v>7070388</v>
          </cell>
        </row>
        <row r="52">
          <cell r="I52" t="str">
            <v>775: REGION CAJAMARCA-SEDE CENTRAL 2015</v>
          </cell>
          <cell r="J52">
            <v>21533680</v>
          </cell>
          <cell r="K52">
            <v>33111022</v>
          </cell>
          <cell r="L52">
            <v>1804839</v>
          </cell>
          <cell r="N52">
            <v>31306183</v>
          </cell>
        </row>
        <row r="54">
          <cell r="J54" t="str">
            <v>PIA</v>
          </cell>
          <cell r="K54" t="str">
            <v>PIM</v>
          </cell>
          <cell r="L54" t="str">
            <v>Devengado</v>
          </cell>
          <cell r="N54" t="str">
            <v>Saldo</v>
          </cell>
        </row>
        <row r="61">
          <cell r="I61" t="str">
            <v>777: REGION CAJAMARCA-CUTERVO 2015</v>
          </cell>
          <cell r="J61">
            <v>4143466</v>
          </cell>
          <cell r="K61">
            <v>6666686</v>
          </cell>
          <cell r="L61">
            <v>755633</v>
          </cell>
          <cell r="N61">
            <v>5911053</v>
          </cell>
        </row>
        <row r="63">
          <cell r="J63" t="str">
            <v>PIA</v>
          </cell>
          <cell r="K63" t="str">
            <v>PIM</v>
          </cell>
          <cell r="L63" t="str">
            <v xml:space="preserve">Devengado 
</v>
          </cell>
          <cell r="N63" t="str">
            <v>Saldo</v>
          </cell>
        </row>
        <row r="68">
          <cell r="I68" t="str">
            <v>778: REGION CAJAMARCA-JAEN 2015</v>
          </cell>
          <cell r="J68">
            <v>4048689</v>
          </cell>
          <cell r="K68">
            <v>6048689</v>
          </cell>
          <cell r="L68">
            <v>555287</v>
          </cell>
          <cell r="N68">
            <v>5493402</v>
          </cell>
        </row>
        <row r="70">
          <cell r="J70" t="str">
            <v>PIA</v>
          </cell>
          <cell r="K70" t="str">
            <v>PIM</v>
          </cell>
          <cell r="L70" t="str">
            <v xml:space="preserve">Devengado 
</v>
          </cell>
          <cell r="N70" t="str">
            <v>Saldo</v>
          </cell>
          <cell r="T70" t="str">
            <v>PIM</v>
          </cell>
          <cell r="V70" t="str">
            <v xml:space="preserve">Devengado
</v>
          </cell>
          <cell r="W70" t="str">
            <v>SALDO</v>
          </cell>
        </row>
        <row r="71">
          <cell r="T71">
            <v>7.839535679980747E-3</v>
          </cell>
          <cell r="V71">
            <v>7.328528612574001E-3</v>
          </cell>
          <cell r="W71">
            <v>5.1100706740674496E-4</v>
          </cell>
        </row>
        <row r="72">
          <cell r="T72">
            <v>0.18916126702314343</v>
          </cell>
          <cell r="V72">
            <v>0.17199470909736958</v>
          </cell>
          <cell r="W72">
            <v>1.7166557925773838E-2</v>
          </cell>
        </row>
        <row r="73">
          <cell r="T73">
            <v>0.80299919729687586</v>
          </cell>
          <cell r="V73">
            <v>0.65642666516147585</v>
          </cell>
          <cell r="W73">
            <v>0.14657253213540003</v>
          </cell>
        </row>
        <row r="75">
          <cell r="I75" t="str">
            <v>776: REGION CAJAMARCA-CHOTA 2015</v>
          </cell>
          <cell r="J75">
            <v>3931393</v>
          </cell>
          <cell r="K75">
            <v>4402115</v>
          </cell>
          <cell r="L75">
            <v>277243</v>
          </cell>
          <cell r="N75">
            <v>3654150</v>
          </cell>
        </row>
        <row r="77">
          <cell r="J77" t="str">
            <v>PIA</v>
          </cell>
          <cell r="K77" t="str">
            <v>PIM</v>
          </cell>
          <cell r="L77" t="str">
            <v>Devengado</v>
          </cell>
          <cell r="N77" t="str">
            <v>Saldo</v>
          </cell>
          <cell r="T77" t="str">
            <v>PIM</v>
          </cell>
          <cell r="V77" t="str">
            <v xml:space="preserve">Devengado
</v>
          </cell>
          <cell r="W77" t="str">
            <v>SALDO</v>
          </cell>
        </row>
        <row r="78">
          <cell r="T78">
            <v>0.20018364014334519</v>
          </cell>
          <cell r="V78">
            <v>0.19999630769059284</v>
          </cell>
          <cell r="W78">
            <v>1.8733245275237283E-4</v>
          </cell>
        </row>
        <row r="79">
          <cell r="T79">
            <v>0.25429485250268913</v>
          </cell>
          <cell r="V79">
            <v>0.23648433624816778</v>
          </cell>
          <cell r="W79">
            <v>1.7810516254521336E-2</v>
          </cell>
        </row>
        <row r="80">
          <cell r="T80">
            <v>3.0724194240554656E-2</v>
          </cell>
          <cell r="V80">
            <v>1.3341358881327783E-2</v>
          </cell>
          <cell r="W80">
            <v>1.7382835359226873E-2</v>
          </cell>
        </row>
        <row r="83">
          <cell r="T83">
            <v>0.51479731311341104</v>
          </cell>
          <cell r="V83">
            <v>0.3003825371878257</v>
          </cell>
          <cell r="W83">
            <v>0.21441477592558533</v>
          </cell>
        </row>
        <row r="85">
          <cell r="I85" t="str">
            <v>779: REGION CAJAMARCA-AGRICULTURA 2015</v>
          </cell>
          <cell r="J85">
            <v>11854224</v>
          </cell>
          <cell r="K85">
            <v>13571284</v>
          </cell>
          <cell r="L85">
            <v>623360</v>
          </cell>
          <cell r="N85">
            <v>11650864</v>
          </cell>
        </row>
        <row r="87">
          <cell r="J87" t="str">
            <v>PIA</v>
          </cell>
          <cell r="K87" t="str">
            <v>PIM</v>
          </cell>
          <cell r="L87" t="str">
            <v>Devengado </v>
          </cell>
          <cell r="N87" t="str">
            <v>Saldo</v>
          </cell>
          <cell r="T87" t="str">
            <v>PIM</v>
          </cell>
          <cell r="V87" t="str">
            <v xml:space="preserve">Devengado
</v>
          </cell>
          <cell r="W87" t="str">
            <v>SALDO</v>
          </cell>
        </row>
        <row r="88">
          <cell r="T88">
            <v>4.7629280205241369E-2</v>
          </cell>
          <cell r="V88">
            <v>4.7629280205241369E-2</v>
          </cell>
          <cell r="W88">
            <v>0</v>
          </cell>
        </row>
        <row r="92">
          <cell r="I92" t="str">
            <v>780: REGION CAJAMARCA-TRANSPORTES</v>
          </cell>
          <cell r="K92">
            <v>1107530</v>
          </cell>
          <cell r="L92">
            <v>250823</v>
          </cell>
          <cell r="N92">
            <v>856707</v>
          </cell>
        </row>
        <row r="94">
          <cell r="J94" t="str">
            <v>PIA</v>
          </cell>
          <cell r="K94" t="str">
            <v>PIM</v>
          </cell>
          <cell r="L94" t="str">
            <v>Devengado </v>
          </cell>
          <cell r="N94" t="str">
            <v>Saldo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IM PLIEGO 2014"/>
      <sheetName val="NOVIEMBRE"/>
      <sheetName val="SEDE_GERENCIAS"/>
      <sheetName val="Hoja3"/>
    </sheetNames>
    <sheetDataSet>
      <sheetData sheetId="0"/>
      <sheetData sheetId="1">
        <row r="68">
          <cell r="K68" t="str">
            <v>Devengado 
25/08/2014</v>
          </cell>
        </row>
        <row r="69">
          <cell r="A69" t="str">
            <v>1: RECURSOS ORDINARIOS</v>
          </cell>
          <cell r="K69">
            <v>4.7253488709672595E-2</v>
          </cell>
        </row>
        <row r="70">
          <cell r="A70" t="str">
            <v>4: DONACIONES Y TRANSFERENCIAS</v>
          </cell>
          <cell r="K70">
            <v>1.993415614760783E-2</v>
          </cell>
        </row>
        <row r="71">
          <cell r="A71" t="str">
            <v>5: RECURSOS DETERMINADOS</v>
          </cell>
          <cell r="K71">
            <v>0.34929659892646592</v>
          </cell>
        </row>
        <row r="82">
          <cell r="K82" t="str">
            <v>Devengado 
25/08/2014</v>
          </cell>
        </row>
        <row r="83">
          <cell r="A83" t="str">
            <v>1: RECURSOS ORDINARIOS</v>
          </cell>
          <cell r="K83">
            <v>3.3887001341420357E-3</v>
          </cell>
        </row>
        <row r="84">
          <cell r="A84" t="str">
            <v>4: DONACIONES Y TRANSFERENCIAS</v>
          </cell>
          <cell r="K84">
            <v>9.9135158881088689E-2</v>
          </cell>
        </row>
        <row r="85">
          <cell r="A85" t="str">
            <v>5: RECURSOS DETERMINADOS</v>
          </cell>
          <cell r="K85">
            <v>0.34310778324340441</v>
          </cell>
        </row>
        <row r="96">
          <cell r="K96" t="str">
            <v>Devengado 
25/08/2014</v>
          </cell>
        </row>
        <row r="97">
          <cell r="A97" t="str">
            <v>1: RECURSOS ORDINARIOS</v>
          </cell>
          <cell r="K97">
            <v>5.2233080862969343E-2</v>
          </cell>
        </row>
        <row r="98">
          <cell r="A98" t="str">
            <v>3: RECURSOS POR OPERACIONES OFICIALES DE CREDITO</v>
          </cell>
          <cell r="K98">
            <v>0</v>
          </cell>
        </row>
        <row r="99">
          <cell r="A99" t="str">
            <v>4: DONACIONES Y TRANSFERENCIAS</v>
          </cell>
          <cell r="K99">
            <v>2.327548250820668E-4</v>
          </cell>
        </row>
        <row r="100">
          <cell r="A100" t="str">
            <v>5: RECURSOS DETERMINADOS</v>
          </cell>
          <cell r="K100">
            <v>0.36364482491486788</v>
          </cell>
        </row>
        <row r="109">
          <cell r="K109" t="str">
            <v>Devengado 
25/08/2014</v>
          </cell>
        </row>
        <row r="110">
          <cell r="A110" t="str">
            <v>5: RECURSOS DETERMINADOS</v>
          </cell>
          <cell r="K110">
            <v>0.32399039540891011</v>
          </cell>
        </row>
        <row r="111">
          <cell r="A111" t="str">
            <v>4: DONACIONES Y TRANSFERENCIAS</v>
          </cell>
        </row>
        <row r="112">
          <cell r="A112" t="str">
            <v>1: RECURSOS ORDINARIOS</v>
          </cell>
        </row>
        <row r="123">
          <cell r="D123" t="str">
            <v>Devengado </v>
          </cell>
        </row>
        <row r="124">
          <cell r="A124" t="str">
            <v>5: RECURSOS DETERMINADOS</v>
          </cell>
        </row>
        <row r="125">
          <cell r="A125" t="str">
            <v>4: DONACIONES Y TRANSFERENCIAS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topLeftCell="H9" zoomScaleNormal="100" workbookViewId="0">
      <selection activeCell="I33" sqref="I33"/>
    </sheetView>
  </sheetViews>
  <sheetFormatPr baseColWidth="10" defaultRowHeight="15" outlineLevelRow="2" x14ac:dyDescent="0.25"/>
  <cols>
    <col min="1" max="1" width="33.5703125" hidden="1" customWidth="1"/>
    <col min="2" max="7" width="14.7109375" hidden="1" customWidth="1"/>
    <col min="8" max="8" width="9.5703125" customWidth="1"/>
    <col min="9" max="9" width="37.140625" customWidth="1"/>
    <col min="10" max="10" width="23.5703125" customWidth="1"/>
    <col min="11" max="11" width="19.5703125" customWidth="1"/>
    <col min="12" max="15" width="14.7109375" hidden="1" customWidth="1"/>
    <col min="16" max="19" width="25.7109375" customWidth="1"/>
    <col min="20" max="20" width="7.5703125" customWidth="1"/>
    <col min="21" max="21" width="11.5703125" hidden="1" customWidth="1"/>
    <col min="22" max="23" width="11.5703125" customWidth="1"/>
    <col min="33" max="35" width="11.42578125" customWidth="1"/>
  </cols>
  <sheetData>
    <row r="1" spans="1:19" ht="9" hidden="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19" ht="9" hidden="1" customHeight="1" x14ac:dyDescent="0.25">
      <c r="A2" s="3" t="s">
        <v>1</v>
      </c>
      <c r="B2" s="3"/>
      <c r="C2" s="3"/>
      <c r="D2" s="3"/>
      <c r="E2" s="3"/>
      <c r="F2" s="3"/>
      <c r="G2" s="4"/>
    </row>
    <row r="3" spans="1:19" ht="9" hidden="1" customHeight="1" x14ac:dyDescent="0.25">
      <c r="A3" s="5" t="s">
        <v>2</v>
      </c>
      <c r="B3" s="5"/>
      <c r="C3" s="5"/>
      <c r="D3" s="5"/>
      <c r="E3" s="5"/>
      <c r="F3" s="5"/>
      <c r="G3" s="6"/>
    </row>
    <row r="4" spans="1:19" ht="9" hidden="1" customHeight="1" x14ac:dyDescent="0.25">
      <c r="A4" s="1" t="s">
        <v>3</v>
      </c>
      <c r="B4" s="1"/>
      <c r="C4" s="1"/>
      <c r="D4" s="1"/>
      <c r="E4" s="1"/>
      <c r="F4" s="1"/>
      <c r="G4" s="2"/>
    </row>
    <row r="5" spans="1:19" ht="9" hidden="1" customHeight="1" thickBot="1" x14ac:dyDescent="0.3">
      <c r="A5" s="1" t="s">
        <v>4</v>
      </c>
      <c r="B5" s="1"/>
      <c r="C5" s="1"/>
      <c r="D5" s="1"/>
      <c r="E5" s="1"/>
      <c r="F5" s="1"/>
      <c r="G5" s="2"/>
    </row>
    <row r="6" spans="1:19" ht="9" hidden="1" customHeight="1" thickBot="1" x14ac:dyDescent="0.3">
      <c r="A6" s="7" t="s">
        <v>5</v>
      </c>
      <c r="B6" s="7"/>
      <c r="C6" s="8">
        <v>37119709516</v>
      </c>
      <c r="D6" s="8"/>
      <c r="E6" s="8"/>
      <c r="F6" s="8"/>
      <c r="G6" s="9"/>
    </row>
    <row r="7" spans="1:19" ht="9" hidden="1" customHeight="1" thickBot="1" x14ac:dyDescent="0.3">
      <c r="A7" s="10" t="s">
        <v>6</v>
      </c>
      <c r="B7" s="10"/>
      <c r="C7" s="11">
        <v>7822429872</v>
      </c>
      <c r="D7" s="11"/>
      <c r="E7" s="11"/>
      <c r="F7" s="11"/>
      <c r="G7" s="9"/>
    </row>
    <row r="8" spans="1:19" ht="24" hidden="1" customHeight="1" thickBot="1" x14ac:dyDescent="0.3">
      <c r="A8" s="12" t="s">
        <v>7</v>
      </c>
      <c r="B8" s="12"/>
      <c r="C8" s="13">
        <v>7822429872</v>
      </c>
      <c r="D8" s="13"/>
      <c r="E8" s="13"/>
      <c r="F8" s="13" t="e">
        <f>C8-#REF!</f>
        <v>#REF!</v>
      </c>
      <c r="G8" s="9"/>
    </row>
    <row r="9" spans="1:19" ht="19.5" customHeight="1" thickTop="1" thickBot="1" x14ac:dyDescent="0.3">
      <c r="A9" s="14" t="s">
        <v>8</v>
      </c>
      <c r="B9" s="15"/>
      <c r="C9" s="15"/>
      <c r="D9" s="15"/>
      <c r="E9" s="15"/>
      <c r="F9" s="15"/>
      <c r="G9" s="15"/>
      <c r="I9" s="16" t="s">
        <v>9</v>
      </c>
      <c r="J9" s="17"/>
      <c r="K9" s="17"/>
      <c r="L9" s="17"/>
      <c r="M9" s="17"/>
      <c r="N9" s="17"/>
      <c r="O9" s="18"/>
    </row>
    <row r="10" spans="1:19" ht="18" customHeight="1" thickTop="1" thickBot="1" x14ac:dyDescent="0.3">
      <c r="A10" s="19" t="s">
        <v>10</v>
      </c>
      <c r="B10" s="20" t="s">
        <v>11</v>
      </c>
      <c r="C10" s="21"/>
      <c r="D10" s="21"/>
      <c r="E10" s="21"/>
      <c r="F10" s="21"/>
      <c r="G10" s="22"/>
      <c r="I10" s="23" t="s">
        <v>10</v>
      </c>
      <c r="J10" s="24" t="s">
        <v>11</v>
      </c>
      <c r="K10" s="24"/>
      <c r="L10" s="24"/>
      <c r="M10" s="24"/>
      <c r="N10" s="24"/>
      <c r="O10" s="24"/>
      <c r="P10" s="25"/>
      <c r="Q10" s="26"/>
      <c r="R10" s="26"/>
      <c r="S10" s="26"/>
    </row>
    <row r="11" spans="1:19" ht="15.75" hidden="1" customHeight="1" thickBot="1" x14ac:dyDescent="0.3">
      <c r="A11" s="19"/>
      <c r="B11" s="27"/>
      <c r="C11" s="28" t="s">
        <v>12</v>
      </c>
      <c r="D11" s="29"/>
      <c r="E11" s="29"/>
      <c r="F11" s="29"/>
      <c r="G11" s="30"/>
      <c r="I11" s="23"/>
      <c r="J11" s="31"/>
      <c r="K11" s="32" t="s">
        <v>12</v>
      </c>
      <c r="L11" s="33"/>
      <c r="M11" s="33"/>
      <c r="N11" s="33"/>
      <c r="O11" s="33"/>
    </row>
    <row r="12" spans="1:19" ht="15.75" hidden="1" customHeight="1" thickBot="1" x14ac:dyDescent="0.3">
      <c r="A12" s="19"/>
      <c r="B12" s="27"/>
      <c r="C12" s="28" t="s">
        <v>12</v>
      </c>
      <c r="D12" s="34"/>
      <c r="E12" s="34"/>
      <c r="F12" s="34" t="e">
        <f>C12-#REF!</f>
        <v>#VALUE!</v>
      </c>
      <c r="G12" s="35"/>
      <c r="I12" s="23"/>
      <c r="J12" s="31"/>
      <c r="K12" s="32" t="s">
        <v>12</v>
      </c>
      <c r="L12" s="36">
        <v>126145526</v>
      </c>
      <c r="M12" s="36"/>
      <c r="N12" s="36" t="e">
        <f t="shared" ref="N12:N31" si="0">K12-L12</f>
        <v>#VALUE!</v>
      </c>
      <c r="O12" s="36"/>
    </row>
    <row r="13" spans="1:19" ht="15.75" hidden="1" customHeight="1" thickBot="1" x14ac:dyDescent="0.3">
      <c r="A13" s="19"/>
      <c r="B13" s="27"/>
      <c r="C13" s="28" t="s">
        <v>12</v>
      </c>
      <c r="D13" s="34"/>
      <c r="E13" s="34"/>
      <c r="F13" s="34" t="e">
        <f>C13-#REF!</f>
        <v>#VALUE!</v>
      </c>
      <c r="G13" s="35"/>
      <c r="I13" s="23"/>
      <c r="J13" s="31"/>
      <c r="K13" s="32" t="s">
        <v>12</v>
      </c>
      <c r="L13" s="36">
        <v>92594180</v>
      </c>
      <c r="M13" s="36"/>
      <c r="N13" s="36" t="e">
        <f t="shared" si="0"/>
        <v>#VALUE!</v>
      </c>
      <c r="O13" s="36"/>
    </row>
    <row r="14" spans="1:19" ht="15.75" hidden="1" customHeight="1" thickBot="1" x14ac:dyDescent="0.3">
      <c r="A14" s="19"/>
      <c r="B14" s="27"/>
      <c r="C14" s="28" t="s">
        <v>12</v>
      </c>
      <c r="D14" s="34"/>
      <c r="E14" s="34"/>
      <c r="F14" s="34" t="e">
        <f>C14-#REF!</f>
        <v>#VALUE!</v>
      </c>
      <c r="G14" s="35"/>
      <c r="I14" s="23"/>
      <c r="J14" s="31"/>
      <c r="K14" s="32" t="s">
        <v>12</v>
      </c>
      <c r="L14" s="36">
        <v>129481060</v>
      </c>
      <c r="M14" s="36"/>
      <c r="N14" s="36" t="e">
        <f t="shared" si="0"/>
        <v>#VALUE!</v>
      </c>
      <c r="O14" s="36"/>
    </row>
    <row r="15" spans="1:19" ht="63.75" hidden="1" customHeight="1" thickBot="1" x14ac:dyDescent="0.3">
      <c r="A15" s="19"/>
      <c r="B15" s="27"/>
      <c r="C15" s="28" t="s">
        <v>12</v>
      </c>
      <c r="D15" s="34"/>
      <c r="E15" s="34"/>
      <c r="F15" s="34" t="e">
        <f>C15-#REF!</f>
        <v>#VALUE!</v>
      </c>
      <c r="G15" s="35"/>
      <c r="I15" s="23"/>
      <c r="J15" s="31"/>
      <c r="K15" s="32" t="s">
        <v>12</v>
      </c>
      <c r="L15" s="36">
        <v>180655615</v>
      </c>
      <c r="M15" s="36"/>
      <c r="N15" s="36" t="e">
        <f t="shared" si="0"/>
        <v>#VALUE!</v>
      </c>
      <c r="O15" s="36"/>
    </row>
    <row r="16" spans="1:19" ht="63.75" hidden="1" customHeight="1" thickBot="1" x14ac:dyDescent="0.3">
      <c r="A16" s="19"/>
      <c r="B16" s="27"/>
      <c r="C16" s="28" t="s">
        <v>12</v>
      </c>
      <c r="D16" s="34"/>
      <c r="E16" s="34"/>
      <c r="F16" s="34" t="e">
        <f>C16-#REF!</f>
        <v>#VALUE!</v>
      </c>
      <c r="G16" s="35"/>
      <c r="I16" s="23"/>
      <c r="J16" s="31"/>
      <c r="K16" s="32" t="s">
        <v>12</v>
      </c>
      <c r="L16" s="36">
        <v>216753294</v>
      </c>
      <c r="M16" s="36"/>
      <c r="N16" s="36" t="e">
        <f t="shared" si="0"/>
        <v>#VALUE!</v>
      </c>
      <c r="O16" s="36"/>
    </row>
    <row r="17" spans="1:23" ht="63.75" hidden="1" customHeight="1" thickBot="1" x14ac:dyDescent="0.3">
      <c r="A17" s="19"/>
      <c r="B17" s="27"/>
      <c r="C17" s="28" t="s">
        <v>12</v>
      </c>
      <c r="D17" s="34"/>
      <c r="E17" s="34"/>
      <c r="F17" s="34" t="e">
        <f>C17-#REF!</f>
        <v>#VALUE!</v>
      </c>
      <c r="G17" s="35"/>
      <c r="I17" s="23"/>
      <c r="J17" s="31"/>
      <c r="K17" s="32" t="s">
        <v>12</v>
      </c>
      <c r="L17" s="36">
        <v>104357792</v>
      </c>
      <c r="M17" s="36"/>
      <c r="N17" s="36" t="e">
        <f t="shared" si="0"/>
        <v>#VALUE!</v>
      </c>
      <c r="O17" s="36"/>
    </row>
    <row r="18" spans="1:23" ht="63.75" hidden="1" customHeight="1" thickBot="1" x14ac:dyDescent="0.3">
      <c r="A18" s="19"/>
      <c r="B18" s="27"/>
      <c r="C18" s="28" t="s">
        <v>12</v>
      </c>
      <c r="D18" s="34"/>
      <c r="E18" s="34"/>
      <c r="F18" s="34" t="e">
        <f>C18-#REF!</f>
        <v>#VALUE!</v>
      </c>
      <c r="G18" s="35"/>
      <c r="I18" s="23"/>
      <c r="J18" s="31"/>
      <c r="K18" s="32" t="s">
        <v>12</v>
      </c>
      <c r="L18" s="36">
        <v>118248773</v>
      </c>
      <c r="M18" s="36"/>
      <c r="N18" s="36" t="e">
        <f t="shared" si="0"/>
        <v>#VALUE!</v>
      </c>
      <c r="O18" s="36"/>
    </row>
    <row r="19" spans="1:23" ht="63.75" hidden="1" customHeight="1" thickBot="1" x14ac:dyDescent="0.3">
      <c r="A19" s="19"/>
      <c r="B19" s="27"/>
      <c r="C19" s="28" t="s">
        <v>12</v>
      </c>
      <c r="D19" s="34"/>
      <c r="E19" s="34"/>
      <c r="F19" s="34" t="e">
        <f>C19-#REF!</f>
        <v>#VALUE!</v>
      </c>
      <c r="G19" s="35"/>
      <c r="I19" s="23"/>
      <c r="J19" s="31"/>
      <c r="K19" s="32" t="s">
        <v>12</v>
      </c>
      <c r="L19" s="36">
        <v>167158478</v>
      </c>
      <c r="M19" s="36"/>
      <c r="N19" s="36" t="e">
        <f t="shared" si="0"/>
        <v>#VALUE!</v>
      </c>
      <c r="O19" s="36"/>
    </row>
    <row r="20" spans="1:23" ht="63.75" hidden="1" customHeight="1" thickBot="1" x14ac:dyDescent="0.3">
      <c r="A20" s="19"/>
      <c r="B20" s="27"/>
      <c r="C20" s="28" t="s">
        <v>12</v>
      </c>
      <c r="D20" s="34"/>
      <c r="E20" s="34"/>
      <c r="F20" s="34" t="e">
        <f>C20-#REF!</f>
        <v>#VALUE!</v>
      </c>
      <c r="G20" s="35"/>
      <c r="I20" s="23"/>
      <c r="J20" s="31"/>
      <c r="K20" s="32" t="s">
        <v>12</v>
      </c>
      <c r="L20" s="36">
        <v>56114424</v>
      </c>
      <c r="M20" s="36"/>
      <c r="N20" s="36" t="e">
        <f t="shared" si="0"/>
        <v>#VALUE!</v>
      </c>
      <c r="O20" s="36"/>
    </row>
    <row r="21" spans="1:23" ht="63.75" hidden="1" customHeight="1" thickBot="1" x14ac:dyDescent="0.3">
      <c r="A21" s="19"/>
      <c r="B21" s="27"/>
      <c r="C21" s="28" t="s">
        <v>12</v>
      </c>
      <c r="D21" s="34"/>
      <c r="E21" s="34"/>
      <c r="F21" s="34" t="e">
        <f>C21-#REF!</f>
        <v>#VALUE!</v>
      </c>
      <c r="G21" s="35"/>
      <c r="I21" s="23"/>
      <c r="J21" s="31"/>
      <c r="K21" s="32" t="s">
        <v>12</v>
      </c>
      <c r="L21" s="36">
        <v>80634066</v>
      </c>
      <c r="M21" s="36"/>
      <c r="N21" s="36" t="e">
        <f t="shared" si="0"/>
        <v>#VALUE!</v>
      </c>
      <c r="O21" s="36"/>
    </row>
    <row r="22" spans="1:23" ht="63.75" hidden="1" customHeight="1" thickBot="1" x14ac:dyDescent="0.3">
      <c r="A22" s="19"/>
      <c r="B22" s="27"/>
      <c r="C22" s="28" t="s">
        <v>12</v>
      </c>
      <c r="D22" s="34"/>
      <c r="E22" s="34"/>
      <c r="F22" s="34" t="e">
        <f>C22-#REF!</f>
        <v>#VALUE!</v>
      </c>
      <c r="G22" s="35"/>
      <c r="I22" s="23"/>
      <c r="J22" s="31"/>
      <c r="K22" s="32" t="s">
        <v>12</v>
      </c>
      <c r="L22" s="36">
        <v>223693369</v>
      </c>
      <c r="M22" s="36"/>
      <c r="N22" s="36" t="e">
        <f t="shared" si="0"/>
        <v>#VALUE!</v>
      </c>
      <c r="O22" s="36"/>
    </row>
    <row r="23" spans="1:23" ht="63.75" hidden="1" customHeight="1" thickBot="1" x14ac:dyDescent="0.3">
      <c r="A23" s="19"/>
      <c r="B23" s="27"/>
      <c r="C23" s="28" t="s">
        <v>12</v>
      </c>
      <c r="D23" s="34"/>
      <c r="E23" s="34"/>
      <c r="F23" s="34" t="e">
        <f>C23-#REF!</f>
        <v>#VALUE!</v>
      </c>
      <c r="G23" s="35"/>
      <c r="I23" s="23"/>
      <c r="J23" s="31"/>
      <c r="K23" s="32" t="s">
        <v>12</v>
      </c>
      <c r="L23" s="36">
        <v>100134582</v>
      </c>
      <c r="M23" s="36"/>
      <c r="N23" s="36" t="e">
        <f t="shared" si="0"/>
        <v>#VALUE!</v>
      </c>
      <c r="O23" s="36"/>
    </row>
    <row r="24" spans="1:23" ht="63.75" hidden="1" customHeight="1" thickBot="1" x14ac:dyDescent="0.3">
      <c r="A24" s="19"/>
      <c r="B24" s="27"/>
      <c r="C24" s="28" t="s">
        <v>12</v>
      </c>
      <c r="D24" s="34"/>
      <c r="E24" s="34"/>
      <c r="F24" s="34" t="e">
        <f>C24-#REF!</f>
        <v>#VALUE!</v>
      </c>
      <c r="G24" s="35"/>
      <c r="I24" s="23"/>
      <c r="J24" s="31"/>
      <c r="K24" s="32" t="s">
        <v>12</v>
      </c>
      <c r="L24" s="36">
        <v>22710429</v>
      </c>
      <c r="M24" s="36"/>
      <c r="N24" s="36" t="e">
        <f t="shared" si="0"/>
        <v>#VALUE!</v>
      </c>
      <c r="O24" s="36"/>
    </row>
    <row r="25" spans="1:23" ht="63.75" hidden="1" customHeight="1" thickBot="1" x14ac:dyDescent="0.3">
      <c r="A25" s="19"/>
      <c r="B25" s="27"/>
      <c r="C25" s="28" t="s">
        <v>12</v>
      </c>
      <c r="D25" s="34"/>
      <c r="E25" s="34"/>
      <c r="F25" s="34" t="e">
        <f>C25-#REF!</f>
        <v>#VALUE!</v>
      </c>
      <c r="G25" s="35"/>
      <c r="I25" s="23"/>
      <c r="J25" s="31"/>
      <c r="K25" s="32" t="s">
        <v>12</v>
      </c>
      <c r="L25" s="36">
        <v>409116063</v>
      </c>
      <c r="M25" s="36"/>
      <c r="N25" s="36" t="e">
        <f t="shared" si="0"/>
        <v>#VALUE!</v>
      </c>
      <c r="O25" s="36"/>
    </row>
    <row r="26" spans="1:23" ht="63.75" hidden="1" customHeight="1" thickBot="1" x14ac:dyDescent="0.3">
      <c r="A26" s="19"/>
      <c r="B26" s="27"/>
      <c r="C26" s="28" t="s">
        <v>12</v>
      </c>
      <c r="D26" s="34"/>
      <c r="E26" s="34"/>
      <c r="F26" s="34" t="e">
        <f>C26-#REF!</f>
        <v>#VALUE!</v>
      </c>
      <c r="G26" s="35"/>
      <c r="I26" s="23"/>
      <c r="J26" s="31"/>
      <c r="K26" s="32" t="s">
        <v>12</v>
      </c>
      <c r="L26" s="36">
        <v>119237582</v>
      </c>
      <c r="M26" s="36"/>
      <c r="N26" s="36" t="e">
        <f t="shared" si="0"/>
        <v>#VALUE!</v>
      </c>
      <c r="O26" s="36"/>
    </row>
    <row r="27" spans="1:23" ht="63.75" hidden="1" customHeight="1" thickBot="1" x14ac:dyDescent="0.3">
      <c r="A27" s="19"/>
      <c r="B27" s="27"/>
      <c r="C27" s="28" t="s">
        <v>12</v>
      </c>
      <c r="D27" s="34"/>
      <c r="E27" s="34"/>
      <c r="F27" s="34" t="e">
        <f>C27-#REF!</f>
        <v>#VALUE!</v>
      </c>
      <c r="G27" s="35"/>
      <c r="I27" s="23"/>
      <c r="J27" s="31"/>
      <c r="K27" s="32" t="s">
        <v>12</v>
      </c>
      <c r="L27" s="36">
        <v>181517323</v>
      </c>
      <c r="M27" s="36"/>
      <c r="N27" s="36" t="e">
        <f t="shared" si="0"/>
        <v>#VALUE!</v>
      </c>
      <c r="O27" s="36"/>
    </row>
    <row r="28" spans="1:23" ht="63.75" hidden="1" customHeight="1" thickBot="1" x14ac:dyDescent="0.3">
      <c r="A28" s="19"/>
      <c r="B28" s="27"/>
      <c r="C28" s="28" t="s">
        <v>12</v>
      </c>
      <c r="D28" s="34"/>
      <c r="E28" s="34"/>
      <c r="F28" s="34" t="e">
        <f>C28-#REF!</f>
        <v>#VALUE!</v>
      </c>
      <c r="G28" s="35"/>
      <c r="I28" s="23"/>
      <c r="J28" s="31"/>
      <c r="K28" s="32" t="s">
        <v>12</v>
      </c>
      <c r="L28" s="36">
        <v>107095116</v>
      </c>
      <c r="M28" s="36"/>
      <c r="N28" s="36" t="e">
        <f t="shared" si="0"/>
        <v>#VALUE!</v>
      </c>
      <c r="O28" s="36"/>
    </row>
    <row r="29" spans="1:23" ht="63.75" hidden="1" customHeight="1" thickBot="1" x14ac:dyDescent="0.3">
      <c r="A29" s="19"/>
      <c r="B29" s="27"/>
      <c r="C29" s="28" t="s">
        <v>12</v>
      </c>
      <c r="D29" s="34"/>
      <c r="E29" s="34"/>
      <c r="F29" s="34" t="e">
        <f>C29-#REF!</f>
        <v>#VALUE!</v>
      </c>
      <c r="G29" s="35"/>
      <c r="I29" s="23"/>
      <c r="J29" s="31"/>
      <c r="K29" s="32" t="s">
        <v>12</v>
      </c>
      <c r="L29" s="36">
        <v>130335895</v>
      </c>
      <c r="M29" s="36"/>
      <c r="N29" s="36" t="e">
        <f t="shared" si="0"/>
        <v>#VALUE!</v>
      </c>
      <c r="O29" s="36"/>
    </row>
    <row r="30" spans="1:23" ht="63.75" hidden="1" customHeight="1" thickBot="1" x14ac:dyDescent="0.3">
      <c r="A30" s="19"/>
      <c r="B30" s="27"/>
      <c r="C30" s="28" t="s">
        <v>12</v>
      </c>
      <c r="D30" s="34"/>
      <c r="E30" s="34"/>
      <c r="F30" s="34" t="e">
        <f>C30-#REF!</f>
        <v>#VALUE!</v>
      </c>
      <c r="G30" s="35"/>
      <c r="I30" s="23"/>
      <c r="J30" s="31"/>
      <c r="K30" s="32" t="s">
        <v>12</v>
      </c>
      <c r="L30" s="36">
        <v>122545841</v>
      </c>
      <c r="M30" s="36"/>
      <c r="N30" s="36" t="e">
        <f t="shared" si="0"/>
        <v>#VALUE!</v>
      </c>
      <c r="O30" s="36"/>
    </row>
    <row r="31" spans="1:23" ht="63.75" hidden="1" customHeight="1" thickBot="1" x14ac:dyDescent="0.3">
      <c r="A31" s="19"/>
      <c r="B31" s="27"/>
      <c r="C31" s="28" t="s">
        <v>12</v>
      </c>
      <c r="D31" s="34"/>
      <c r="E31" s="34"/>
      <c r="F31" s="34" t="e">
        <f>C31-#REF!</f>
        <v>#VALUE!</v>
      </c>
      <c r="G31" s="35"/>
      <c r="I31" s="23"/>
      <c r="J31" s="31"/>
      <c r="K31" s="32" t="s">
        <v>12</v>
      </c>
      <c r="L31" s="36">
        <v>62037607</v>
      </c>
      <c r="M31" s="36"/>
      <c r="N31" s="36" t="e">
        <f t="shared" si="0"/>
        <v>#VALUE!</v>
      </c>
      <c r="O31" s="36"/>
    </row>
    <row r="32" spans="1:23" ht="27" customHeight="1" thickTop="1" thickBot="1" x14ac:dyDescent="0.3">
      <c r="A32" s="19"/>
      <c r="B32" s="37" t="s">
        <v>13</v>
      </c>
      <c r="C32" s="37" t="s">
        <v>12</v>
      </c>
      <c r="D32" s="38" t="s">
        <v>14</v>
      </c>
      <c r="E32" s="39" t="s">
        <v>15</v>
      </c>
      <c r="F32" s="37" t="s">
        <v>16</v>
      </c>
      <c r="G32" s="39" t="s">
        <v>17</v>
      </c>
      <c r="I32" s="23"/>
      <c r="J32" s="40" t="s">
        <v>13</v>
      </c>
      <c r="K32" s="40" t="s">
        <v>12</v>
      </c>
      <c r="L32" s="31" t="s">
        <v>18</v>
      </c>
      <c r="M32" s="31" t="s">
        <v>15</v>
      </c>
      <c r="N32" s="40" t="s">
        <v>16</v>
      </c>
      <c r="O32" s="31" t="s">
        <v>19</v>
      </c>
      <c r="U32" s="26"/>
      <c r="V32" s="26"/>
      <c r="W32" s="26"/>
    </row>
    <row r="33" spans="1:23" ht="23.25" customHeight="1" thickTop="1" thickBot="1" x14ac:dyDescent="0.3">
      <c r="A33" s="41" t="s">
        <v>20</v>
      </c>
      <c r="B33" s="42">
        <f>SUM(B37:B42)</f>
        <v>110581985</v>
      </c>
      <c r="C33" s="42">
        <f>SUM(C37:C42)</f>
        <v>234895089</v>
      </c>
      <c r="D33" s="42">
        <f>SUM(D37:D42)</f>
        <v>155059197</v>
      </c>
      <c r="E33" s="43">
        <f>D33/C33</f>
        <v>0.66012106792066649</v>
      </c>
      <c r="F33" s="42">
        <f>C33-D33</f>
        <v>79835892</v>
      </c>
      <c r="G33" s="42">
        <f>G37</f>
        <v>245</v>
      </c>
      <c r="H33" s="44"/>
      <c r="I33" s="45" t="s">
        <v>21</v>
      </c>
      <c r="J33" s="46">
        <f>SUM(J37:J42)</f>
        <v>56025785</v>
      </c>
      <c r="K33" s="46">
        <f>SUM(K37:K42)</f>
        <v>115026747</v>
      </c>
      <c r="L33" s="46">
        <f>SUM(L37:L42)</f>
        <v>14549102</v>
      </c>
      <c r="M33" s="47">
        <f>L33/K33</f>
        <v>0.12648451233694369</v>
      </c>
      <c r="N33" s="46">
        <f>K33-L33</f>
        <v>100477645</v>
      </c>
      <c r="O33" s="46">
        <f>O37</f>
        <v>169</v>
      </c>
      <c r="P33" s="48"/>
      <c r="Q33" s="49"/>
      <c r="R33" s="49"/>
      <c r="S33" s="49"/>
    </row>
    <row r="34" spans="1:23" ht="4.5" customHeight="1" outlineLevel="1" thickTop="1" thickBot="1" x14ac:dyDescent="0.3">
      <c r="A34" s="50"/>
      <c r="B34" s="51"/>
      <c r="C34" s="52"/>
      <c r="D34" s="52"/>
      <c r="E34" s="52"/>
      <c r="F34" s="53"/>
      <c r="G34" s="53"/>
      <c r="H34" s="54"/>
      <c r="I34" s="55"/>
      <c r="J34" s="56"/>
      <c r="K34" s="57"/>
      <c r="L34" s="57"/>
      <c r="M34" s="57"/>
      <c r="N34" s="58"/>
      <c r="O34" s="58"/>
    </row>
    <row r="35" spans="1:23" ht="19.5" customHeight="1" outlineLevel="2" thickTop="1" thickBot="1" x14ac:dyDescent="0.3">
      <c r="A35" s="59" t="s">
        <v>22</v>
      </c>
      <c r="B35" s="60" t="s">
        <v>23</v>
      </c>
      <c r="C35" s="61"/>
      <c r="D35" s="61"/>
      <c r="E35" s="61"/>
      <c r="F35" s="61"/>
      <c r="G35" s="61"/>
      <c r="H35" s="54"/>
      <c r="I35" s="62" t="s">
        <v>22</v>
      </c>
      <c r="J35" s="24" t="s">
        <v>24</v>
      </c>
      <c r="K35" s="24"/>
      <c r="L35" s="24"/>
      <c r="M35" s="24"/>
      <c r="N35" s="24"/>
      <c r="O35" s="24"/>
      <c r="P35" s="63"/>
      <c r="Q35" s="64"/>
      <c r="R35" s="64"/>
      <c r="S35" s="64"/>
      <c r="T35" s="64"/>
      <c r="U35" s="64"/>
      <c r="V35" s="64"/>
      <c r="W35" s="64"/>
    </row>
    <row r="36" spans="1:23" ht="20.25" customHeight="1" outlineLevel="2" thickTop="1" thickBot="1" x14ac:dyDescent="0.3">
      <c r="A36" s="59"/>
      <c r="B36" s="65" t="s">
        <v>25</v>
      </c>
      <c r="C36" s="65" t="s">
        <v>12</v>
      </c>
      <c r="D36" s="66" t="s">
        <v>26</v>
      </c>
      <c r="E36" s="67" t="s">
        <v>15</v>
      </c>
      <c r="F36" s="65" t="s">
        <v>16</v>
      </c>
      <c r="G36" s="67" t="s">
        <v>27</v>
      </c>
      <c r="H36" s="54"/>
      <c r="I36" s="62"/>
      <c r="J36" s="40" t="s">
        <v>28</v>
      </c>
      <c r="K36" s="40" t="s">
        <v>12</v>
      </c>
      <c r="L36" s="31" t="s">
        <v>18</v>
      </c>
      <c r="M36" s="31" t="s">
        <v>15</v>
      </c>
      <c r="N36" s="40" t="s">
        <v>16</v>
      </c>
      <c r="O36" s="31" t="s">
        <v>19</v>
      </c>
      <c r="P36" s="63"/>
      <c r="Q36" s="64"/>
      <c r="R36" s="64"/>
      <c r="S36" s="64"/>
      <c r="T36" s="68"/>
      <c r="U36" s="69"/>
      <c r="V36" s="69"/>
      <c r="W36" s="68"/>
    </row>
    <row r="37" spans="1:23" ht="24" customHeight="1" outlineLevel="2" thickTop="1" thickBot="1" x14ac:dyDescent="0.3">
      <c r="A37" s="70" t="s">
        <v>29</v>
      </c>
      <c r="B37" s="42">
        <v>25780777</v>
      </c>
      <c r="C37" s="42">
        <v>75381808</v>
      </c>
      <c r="D37" s="71">
        <v>41190220</v>
      </c>
      <c r="E37" s="72">
        <f>D37/C37</f>
        <v>0.54642122672356175</v>
      </c>
      <c r="F37" s="71">
        <f>C37-D37</f>
        <v>34191588</v>
      </c>
      <c r="G37" s="73">
        <v>245</v>
      </c>
      <c r="H37" s="54"/>
      <c r="I37" s="74" t="s">
        <v>29</v>
      </c>
      <c r="J37" s="46">
        <v>25756100</v>
      </c>
      <c r="K37" s="46">
        <v>58075060</v>
      </c>
      <c r="L37" s="46">
        <v>5795390</v>
      </c>
      <c r="M37" s="47">
        <f>L37/K37</f>
        <v>9.9791373439820807E-2</v>
      </c>
      <c r="N37" s="46">
        <f>K37-L37</f>
        <v>52279670</v>
      </c>
      <c r="O37" s="75">
        <f>O44+O52+O61+O68+O75+O85+O92</f>
        <v>169</v>
      </c>
      <c r="T37" s="76"/>
      <c r="U37" s="77"/>
      <c r="V37" s="78"/>
      <c r="W37" s="79"/>
    </row>
    <row r="38" spans="1:23" ht="16.5" outlineLevel="2" thickTop="1" thickBot="1" x14ac:dyDescent="0.3">
      <c r="A38" s="70" t="s">
        <v>30</v>
      </c>
      <c r="B38" s="42">
        <v>40362</v>
      </c>
      <c r="C38" s="71">
        <v>144252</v>
      </c>
      <c r="D38" s="71">
        <v>108106</v>
      </c>
      <c r="E38" s="72">
        <f>D38/C38</f>
        <v>0.7494246180295594</v>
      </c>
      <c r="F38" s="71">
        <f>C38-D38</f>
        <v>36146</v>
      </c>
      <c r="G38" s="80"/>
      <c r="H38" s="54"/>
      <c r="I38" s="74" t="s">
        <v>30</v>
      </c>
      <c r="J38" s="46">
        <v>40000</v>
      </c>
      <c r="K38" s="46">
        <v>40000</v>
      </c>
      <c r="L38" s="46">
        <v>2080</v>
      </c>
      <c r="M38" s="47">
        <f>L38/K38</f>
        <v>5.1999999999999998E-2</v>
      </c>
      <c r="N38" s="46">
        <f t="shared" ref="N38:N42" si="1">K38-L38</f>
        <v>37920</v>
      </c>
      <c r="O38" s="75"/>
      <c r="T38" s="76"/>
      <c r="U38" s="77"/>
      <c r="V38" s="78"/>
      <c r="W38" s="79"/>
    </row>
    <row r="39" spans="1:23" ht="24" outlineLevel="2" thickTop="1" thickBot="1" x14ac:dyDescent="0.3">
      <c r="A39" s="70" t="s">
        <v>31</v>
      </c>
      <c r="B39" s="81"/>
      <c r="C39" s="71">
        <v>14172212</v>
      </c>
      <c r="D39" s="71">
        <v>4718161</v>
      </c>
      <c r="E39" s="72">
        <f>D39/C39</f>
        <v>0.33291634361664924</v>
      </c>
      <c r="F39" s="71">
        <f>C39-D39</f>
        <v>9454051</v>
      </c>
      <c r="G39" s="80"/>
      <c r="H39" s="54"/>
      <c r="I39" s="74" t="s">
        <v>32</v>
      </c>
      <c r="J39" s="46">
        <v>0</v>
      </c>
      <c r="K39" s="46">
        <v>5210413</v>
      </c>
      <c r="L39" s="46">
        <v>1581173</v>
      </c>
      <c r="M39" s="47">
        <f>L39/K39</f>
        <v>0.30346404402107857</v>
      </c>
      <c r="N39" s="46">
        <f t="shared" si="1"/>
        <v>3629240</v>
      </c>
      <c r="O39" s="75"/>
      <c r="T39" s="76"/>
      <c r="U39" s="77"/>
      <c r="V39" s="78"/>
      <c r="W39" s="79"/>
    </row>
    <row r="40" spans="1:23" ht="16.5" hidden="1" outlineLevel="2" thickTop="1" thickBot="1" x14ac:dyDescent="0.3">
      <c r="A40" s="70" t="s">
        <v>33</v>
      </c>
      <c r="B40" s="42"/>
      <c r="C40" s="71">
        <v>16372502</v>
      </c>
      <c r="D40" s="71">
        <v>8985122</v>
      </c>
      <c r="E40" s="72">
        <f>D40/C40</f>
        <v>0.54879345869067542</v>
      </c>
      <c r="F40" s="71">
        <f>C40-D40</f>
        <v>7387380</v>
      </c>
      <c r="G40" s="80"/>
      <c r="H40" s="54"/>
      <c r="I40" s="74" t="s">
        <v>33</v>
      </c>
      <c r="J40" s="46"/>
      <c r="K40" s="46"/>
      <c r="L40" s="46"/>
      <c r="M40" s="47" t="e">
        <f t="shared" ref="M40:M41" si="2">L40/K40</f>
        <v>#DIV/0!</v>
      </c>
      <c r="N40" s="46">
        <f t="shared" si="1"/>
        <v>0</v>
      </c>
      <c r="O40" s="75"/>
      <c r="P40" s="26"/>
      <c r="T40" s="76"/>
      <c r="U40" s="77"/>
      <c r="V40" s="78"/>
      <c r="W40" s="79"/>
    </row>
    <row r="41" spans="1:23" ht="16.5" outlineLevel="2" thickTop="1" thickBot="1" x14ac:dyDescent="0.3">
      <c r="A41" s="70"/>
      <c r="B41" s="42"/>
      <c r="C41" s="71"/>
      <c r="D41" s="71"/>
      <c r="E41" s="72"/>
      <c r="F41" s="71"/>
      <c r="G41" s="80"/>
      <c r="H41" s="54"/>
      <c r="I41" s="74" t="s">
        <v>33</v>
      </c>
      <c r="J41" s="46"/>
      <c r="K41" s="46">
        <v>1569769</v>
      </c>
      <c r="L41" s="46">
        <v>12400</v>
      </c>
      <c r="M41" s="47">
        <f t="shared" si="2"/>
        <v>7.8992514185208147E-3</v>
      </c>
      <c r="N41" s="46">
        <f t="shared" si="1"/>
        <v>1557369</v>
      </c>
      <c r="O41" s="75"/>
      <c r="P41" s="26"/>
      <c r="T41" s="76"/>
      <c r="U41" s="77"/>
      <c r="V41" s="78"/>
      <c r="W41" s="79"/>
    </row>
    <row r="42" spans="1:23" ht="24" customHeight="1" outlineLevel="2" thickTop="1" thickBot="1" x14ac:dyDescent="0.3">
      <c r="A42" s="70" t="s">
        <v>34</v>
      </c>
      <c r="B42" s="42">
        <v>84760846</v>
      </c>
      <c r="C42" s="42">
        <v>128824315</v>
      </c>
      <c r="D42" s="71">
        <v>100057588</v>
      </c>
      <c r="E42" s="72">
        <f>D42/C42</f>
        <v>0.77669800146036094</v>
      </c>
      <c r="F42" s="71">
        <f>C42-D42</f>
        <v>28766727</v>
      </c>
      <c r="G42" s="82"/>
      <c r="H42" s="54"/>
      <c r="I42" s="74" t="s">
        <v>34</v>
      </c>
      <c r="J42" s="46">
        <v>30229685</v>
      </c>
      <c r="K42" s="46">
        <v>50131505</v>
      </c>
      <c r="L42" s="46">
        <v>7158059</v>
      </c>
      <c r="M42" s="47">
        <f>L42/K42</f>
        <v>0.14278563948957845</v>
      </c>
      <c r="N42" s="46">
        <f t="shared" si="1"/>
        <v>42973446</v>
      </c>
      <c r="O42" s="75"/>
      <c r="T42" s="76"/>
      <c r="U42" s="77"/>
      <c r="V42" s="78"/>
      <c r="W42" s="79"/>
    </row>
    <row r="43" spans="1:23" ht="11.25" customHeight="1" outlineLevel="1" thickTop="1" thickBot="1" x14ac:dyDescent="0.3">
      <c r="A43" s="83"/>
      <c r="B43" s="83"/>
      <c r="C43" s="84"/>
      <c r="D43" s="84"/>
      <c r="E43" s="84"/>
      <c r="F43" s="85"/>
      <c r="G43" s="53"/>
      <c r="I43" s="54"/>
      <c r="J43" s="54"/>
      <c r="K43" s="54"/>
      <c r="L43" s="54"/>
      <c r="M43" s="54"/>
      <c r="N43" s="54"/>
      <c r="O43" s="54"/>
    </row>
    <row r="44" spans="1:23" ht="40.5" customHeight="1" outlineLevel="2" thickTop="1" thickBot="1" x14ac:dyDescent="0.3">
      <c r="A44" s="70" t="s">
        <v>35</v>
      </c>
      <c r="B44" s="42">
        <f>SUM(B47:B50)</f>
        <v>40398385</v>
      </c>
      <c r="C44" s="42">
        <f>SUM(C47:C50)</f>
        <v>111929266</v>
      </c>
      <c r="D44" s="71">
        <f>SUM(D47:D50)</f>
        <v>69647603</v>
      </c>
      <c r="E44" s="72">
        <f>D44/C44</f>
        <v>0.62224658026436086</v>
      </c>
      <c r="F44" s="71">
        <f>C44-D44</f>
        <v>42281663</v>
      </c>
      <c r="G44" s="86">
        <v>62</v>
      </c>
      <c r="I44" s="87" t="s">
        <v>36</v>
      </c>
      <c r="J44" s="42">
        <f>SUM(J47:J50)</f>
        <v>10514333</v>
      </c>
      <c r="K44" s="42">
        <f>SUM(K47:K50)</f>
        <v>48534219</v>
      </c>
      <c r="L44" s="71">
        <f>SUM(L47:L50)</f>
        <v>10281918</v>
      </c>
      <c r="M44" s="72">
        <f>L44/K44</f>
        <v>0.21184884009362548</v>
      </c>
      <c r="N44" s="71">
        <f>K44-L44</f>
        <v>38252301</v>
      </c>
      <c r="O44" s="71">
        <f>O47</f>
        <v>61</v>
      </c>
    </row>
    <row r="45" spans="1:23" ht="21.95" customHeight="1" outlineLevel="2" thickTop="1" thickBot="1" x14ac:dyDescent="0.3">
      <c r="A45" s="88" t="s">
        <v>37</v>
      </c>
      <c r="B45" s="20" t="s">
        <v>38</v>
      </c>
      <c r="C45" s="21"/>
      <c r="D45" s="21"/>
      <c r="E45" s="21"/>
      <c r="F45" s="21"/>
      <c r="G45" s="22"/>
      <c r="I45" s="23" t="s">
        <v>22</v>
      </c>
      <c r="J45" s="89" t="s">
        <v>39</v>
      </c>
      <c r="K45" s="90"/>
      <c r="L45" s="90"/>
      <c r="M45" s="90"/>
      <c r="N45" s="90"/>
      <c r="O45" s="90"/>
    </row>
    <row r="46" spans="1:23" ht="21.95" customHeight="1" outlineLevel="2" thickTop="1" thickBot="1" x14ac:dyDescent="0.3">
      <c r="A46" s="91"/>
      <c r="B46" s="37" t="s">
        <v>13</v>
      </c>
      <c r="C46" s="37" t="s">
        <v>12</v>
      </c>
      <c r="D46" s="38" t="s">
        <v>26</v>
      </c>
      <c r="E46" s="39" t="s">
        <v>15</v>
      </c>
      <c r="F46" s="37" t="s">
        <v>16</v>
      </c>
      <c r="G46" s="39" t="s">
        <v>17</v>
      </c>
      <c r="I46" s="23"/>
      <c r="J46" s="40" t="s">
        <v>13</v>
      </c>
      <c r="K46" s="40" t="s">
        <v>12</v>
      </c>
      <c r="L46" s="31" t="s">
        <v>14</v>
      </c>
      <c r="M46" s="31" t="s">
        <v>15</v>
      </c>
      <c r="N46" s="40" t="s">
        <v>16</v>
      </c>
      <c r="O46" s="40" t="s">
        <v>40</v>
      </c>
      <c r="T46" s="92"/>
      <c r="U46" s="93"/>
      <c r="V46" s="93"/>
      <c r="W46" s="92"/>
    </row>
    <row r="47" spans="1:23" ht="21.95" customHeight="1" outlineLevel="2" thickTop="1" thickBot="1" x14ac:dyDescent="0.3">
      <c r="A47" s="70" t="s">
        <v>29</v>
      </c>
      <c r="B47" s="42">
        <v>15000000</v>
      </c>
      <c r="C47" s="42">
        <v>48983549</v>
      </c>
      <c r="D47" s="71">
        <v>25411318</v>
      </c>
      <c r="E47" s="72">
        <f>D47/C47</f>
        <v>0.51877249645590195</v>
      </c>
      <c r="F47" s="71">
        <f>C47-D47</f>
        <v>23572231</v>
      </c>
      <c r="G47" s="94">
        <v>62</v>
      </c>
      <c r="I47" s="87" t="s">
        <v>29</v>
      </c>
      <c r="J47" s="42">
        <v>8274333</v>
      </c>
      <c r="K47" s="42">
        <v>31834219</v>
      </c>
      <c r="L47" s="71">
        <v>4109053</v>
      </c>
      <c r="M47" s="72">
        <f>L47/K47</f>
        <v>0.12907660778484939</v>
      </c>
      <c r="N47" s="71">
        <f>K47-L47</f>
        <v>27725166</v>
      </c>
      <c r="O47" s="73">
        <v>61</v>
      </c>
      <c r="T47" s="79"/>
      <c r="U47" s="79"/>
      <c r="V47" s="79"/>
      <c r="W47" s="79"/>
    </row>
    <row r="48" spans="1:23" ht="21.95" customHeight="1" outlineLevel="2" thickTop="1" thickBot="1" x14ac:dyDescent="0.3">
      <c r="A48" s="70" t="s">
        <v>30</v>
      </c>
      <c r="B48" s="42">
        <v>40362</v>
      </c>
      <c r="C48" s="42">
        <v>108817</v>
      </c>
      <c r="D48" s="71">
        <v>72671</v>
      </c>
      <c r="E48" s="72">
        <f>D48/C48</f>
        <v>0.66782763722580107</v>
      </c>
      <c r="F48" s="71">
        <f>C48-D48</f>
        <v>36146</v>
      </c>
      <c r="G48" s="95"/>
      <c r="I48" s="87" t="s">
        <v>30</v>
      </c>
      <c r="J48" s="42">
        <v>40000</v>
      </c>
      <c r="K48" s="42">
        <v>40000</v>
      </c>
      <c r="L48" s="71">
        <v>2080</v>
      </c>
      <c r="M48" s="72">
        <f>L48/K48</f>
        <v>5.1999999999999998E-2</v>
      </c>
      <c r="N48" s="71">
        <f>K48-L48</f>
        <v>37920</v>
      </c>
      <c r="O48" s="80"/>
      <c r="T48" s="79"/>
      <c r="U48" s="79"/>
      <c r="V48" s="79"/>
      <c r="W48" s="79"/>
    </row>
    <row r="49" spans="1:23" ht="21.95" customHeight="1" outlineLevel="2" thickTop="1" thickBot="1" x14ac:dyDescent="0.3">
      <c r="A49" s="70" t="s">
        <v>41</v>
      </c>
      <c r="B49" s="42"/>
      <c r="C49" s="42">
        <v>10522023</v>
      </c>
      <c r="D49" s="71">
        <v>1323627</v>
      </c>
      <c r="E49" s="72">
        <f>D49/C49</f>
        <v>0.12579586644127275</v>
      </c>
      <c r="F49" s="71">
        <f>C49-D49</f>
        <v>9198396</v>
      </c>
      <c r="G49" s="95"/>
      <c r="I49" s="87" t="s">
        <v>41</v>
      </c>
      <c r="J49" s="42">
        <v>0</v>
      </c>
      <c r="K49" s="42">
        <v>5000000</v>
      </c>
      <c r="L49" s="71">
        <v>1581173</v>
      </c>
      <c r="M49" s="72">
        <f>L49/K49</f>
        <v>0.31623459999999998</v>
      </c>
      <c r="N49" s="71">
        <f>K49-L49</f>
        <v>3418827</v>
      </c>
      <c r="O49" s="80"/>
      <c r="T49" s="79"/>
      <c r="U49" s="79"/>
      <c r="V49" s="79"/>
      <c r="W49" s="79"/>
    </row>
    <row r="50" spans="1:23" ht="21.95" customHeight="1" outlineLevel="2" thickTop="1" thickBot="1" x14ac:dyDescent="0.3">
      <c r="A50" s="70" t="s">
        <v>34</v>
      </c>
      <c r="B50" s="42">
        <v>25358023</v>
      </c>
      <c r="C50" s="42">
        <v>52314877</v>
      </c>
      <c r="D50" s="71">
        <v>42839987</v>
      </c>
      <c r="E50" s="72">
        <f>D50/C50</f>
        <v>0.81888727369080883</v>
      </c>
      <c r="F50" s="71">
        <f>C50-D50</f>
        <v>9474890</v>
      </c>
      <c r="G50" s="96"/>
      <c r="I50" s="87" t="s">
        <v>34</v>
      </c>
      <c r="J50" s="42">
        <v>2200000</v>
      </c>
      <c r="K50" s="42">
        <v>11660000</v>
      </c>
      <c r="L50" s="71">
        <v>4589612</v>
      </c>
      <c r="M50" s="72">
        <f>L50/K50</f>
        <v>0.39362024013722124</v>
      </c>
      <c r="N50" s="71">
        <f>K50-L50</f>
        <v>7070388</v>
      </c>
      <c r="O50" s="82"/>
      <c r="T50" s="79"/>
      <c r="U50" s="97"/>
      <c r="V50" s="97"/>
      <c r="W50" s="79"/>
    </row>
    <row r="51" spans="1:23" ht="14.25" customHeight="1" outlineLevel="2" thickTop="1" thickBot="1" x14ac:dyDescent="0.3">
      <c r="A51" s="98"/>
      <c r="B51" s="99"/>
      <c r="C51" s="100"/>
      <c r="D51" s="101"/>
      <c r="E51" s="101"/>
      <c r="F51" s="102"/>
      <c r="G51" s="102"/>
      <c r="U51" s="103"/>
      <c r="V51" s="103"/>
    </row>
    <row r="52" spans="1:23" ht="23.1" customHeight="1" outlineLevel="2" thickTop="1" thickBot="1" x14ac:dyDescent="0.3">
      <c r="A52" s="87" t="s">
        <v>42</v>
      </c>
      <c r="B52" s="104">
        <f>SUM(B55:B59)</f>
        <v>42137016</v>
      </c>
      <c r="C52" s="105">
        <f>SUM(C55:C59)</f>
        <v>55116518</v>
      </c>
      <c r="D52" s="106">
        <f>SUM(D55:D59)</f>
        <v>30326002</v>
      </c>
      <c r="E52" s="107">
        <f>D52/C52</f>
        <v>0.55021621648885732</v>
      </c>
      <c r="F52" s="106">
        <f>SUM(F55:F59)</f>
        <v>24790516</v>
      </c>
      <c r="G52" s="108">
        <f>G55</f>
        <v>109</v>
      </c>
      <c r="H52" s="64"/>
      <c r="I52" s="87" t="s">
        <v>43</v>
      </c>
      <c r="J52" s="104">
        <f>SUM(J55:J59)</f>
        <v>21533680</v>
      </c>
      <c r="K52" s="42">
        <f>SUM(K55:K59)</f>
        <v>33111022</v>
      </c>
      <c r="L52" s="106">
        <f>SUM(L55:L59)</f>
        <v>1804839</v>
      </c>
      <c r="M52" s="109">
        <f>L52/K52</f>
        <v>5.4508707100614409E-2</v>
      </c>
      <c r="N52" s="106">
        <f>SUM(N55:N59)</f>
        <v>31306183</v>
      </c>
      <c r="O52" s="108">
        <f>O55</f>
        <v>81</v>
      </c>
      <c r="P52" s="64"/>
      <c r="Q52" s="64"/>
      <c r="R52" s="64"/>
      <c r="S52" s="64"/>
      <c r="T52" s="64"/>
      <c r="U52" s="64"/>
      <c r="V52" s="64"/>
      <c r="W52" s="64"/>
    </row>
    <row r="53" spans="1:23" ht="23.1" customHeight="1" outlineLevel="2" thickTop="1" thickBot="1" x14ac:dyDescent="0.3">
      <c r="A53" s="110" t="s">
        <v>37</v>
      </c>
      <c r="B53" s="20" t="s">
        <v>38</v>
      </c>
      <c r="C53" s="21"/>
      <c r="D53" s="21"/>
      <c r="E53" s="21"/>
      <c r="F53" s="21"/>
      <c r="G53" s="22"/>
      <c r="H53" s="64"/>
      <c r="I53" s="111" t="s">
        <v>22</v>
      </c>
      <c r="J53" s="112" t="s">
        <v>39</v>
      </c>
      <c r="K53" s="113"/>
      <c r="L53" s="113"/>
      <c r="M53" s="113"/>
      <c r="N53" s="113"/>
      <c r="O53" s="114"/>
      <c r="P53" s="64"/>
      <c r="Q53" s="64"/>
      <c r="R53" s="64"/>
      <c r="S53" s="64"/>
      <c r="T53" s="64"/>
      <c r="U53" s="64"/>
      <c r="V53" s="64"/>
      <c r="W53" s="64"/>
    </row>
    <row r="54" spans="1:23" ht="23.1" customHeight="1" outlineLevel="2" thickTop="1" thickBot="1" x14ac:dyDescent="0.3">
      <c r="A54" s="115"/>
      <c r="B54" s="116" t="s">
        <v>13</v>
      </c>
      <c r="C54" s="116" t="s">
        <v>12</v>
      </c>
      <c r="D54" s="117" t="s">
        <v>18</v>
      </c>
      <c r="E54" s="118" t="s">
        <v>15</v>
      </c>
      <c r="F54" s="116" t="s">
        <v>16</v>
      </c>
      <c r="G54" s="37" t="s">
        <v>40</v>
      </c>
      <c r="H54" s="64"/>
      <c r="I54" s="111"/>
      <c r="J54" s="119" t="s">
        <v>13</v>
      </c>
      <c r="K54" s="119" t="s">
        <v>12</v>
      </c>
      <c r="L54" s="120" t="s">
        <v>18</v>
      </c>
      <c r="M54" s="120" t="s">
        <v>15</v>
      </c>
      <c r="N54" s="119" t="s">
        <v>16</v>
      </c>
      <c r="O54" s="119" t="s">
        <v>40</v>
      </c>
      <c r="P54" s="64"/>
      <c r="Q54" s="64"/>
      <c r="R54" s="64"/>
      <c r="S54" s="64"/>
      <c r="T54" s="92"/>
      <c r="U54" s="93"/>
      <c r="V54" s="93"/>
      <c r="W54" s="92"/>
    </row>
    <row r="55" spans="1:23" ht="23.1" customHeight="1" outlineLevel="2" thickTop="1" thickBot="1" x14ac:dyDescent="0.3">
      <c r="A55" s="87" t="s">
        <v>29</v>
      </c>
      <c r="B55" s="42">
        <v>7287309</v>
      </c>
      <c r="C55" s="42">
        <v>10769481</v>
      </c>
      <c r="D55" s="71">
        <v>2584903</v>
      </c>
      <c r="E55" s="72">
        <f>D55/C55</f>
        <v>0.24002113008045606</v>
      </c>
      <c r="F55" s="71">
        <f>C55-D55</f>
        <v>8184578</v>
      </c>
      <c r="G55" s="94">
        <v>109</v>
      </c>
      <c r="I55" s="87" t="s">
        <v>29</v>
      </c>
      <c r="J55" s="42">
        <v>6127543</v>
      </c>
      <c r="K55" s="42">
        <v>12481979</v>
      </c>
      <c r="L55" s="71">
        <v>756546</v>
      </c>
      <c r="M55" s="121">
        <f>L55/K55</f>
        <v>6.0611061755511689E-2</v>
      </c>
      <c r="N55" s="71">
        <f>K55-L55</f>
        <v>11725433</v>
      </c>
      <c r="O55" s="94">
        <v>81</v>
      </c>
      <c r="T55" s="79"/>
      <c r="U55" s="79"/>
      <c r="V55" s="79"/>
      <c r="W55" s="79"/>
    </row>
    <row r="56" spans="1:23" ht="23.1" hidden="1" customHeight="1" outlineLevel="2" thickTop="1" thickBot="1" x14ac:dyDescent="0.3">
      <c r="A56" s="87" t="s">
        <v>30</v>
      </c>
      <c r="B56" s="42"/>
      <c r="C56" s="42">
        <v>35435</v>
      </c>
      <c r="D56" s="42">
        <v>35435</v>
      </c>
      <c r="E56" s="72"/>
      <c r="F56" s="71"/>
      <c r="G56" s="95"/>
      <c r="I56" s="87" t="s">
        <v>30</v>
      </c>
      <c r="J56" s="42"/>
      <c r="K56" s="42"/>
      <c r="L56" s="42"/>
      <c r="M56" s="121"/>
      <c r="N56" s="71"/>
      <c r="O56" s="95"/>
      <c r="T56" s="79"/>
      <c r="U56" s="79"/>
      <c r="V56" s="79"/>
      <c r="W56" s="79"/>
    </row>
    <row r="57" spans="1:23" ht="23.1" hidden="1" customHeight="1" outlineLevel="2" thickTop="1" thickBot="1" x14ac:dyDescent="0.3">
      <c r="A57" s="87" t="s">
        <v>41</v>
      </c>
      <c r="B57" s="42"/>
      <c r="C57" s="122"/>
      <c r="D57" s="71"/>
      <c r="E57" s="72"/>
      <c r="F57" s="71"/>
      <c r="G57" s="95"/>
      <c r="I57" s="87" t="s">
        <v>41</v>
      </c>
      <c r="J57" s="42"/>
      <c r="K57" s="122"/>
      <c r="L57" s="71"/>
      <c r="M57" s="121"/>
      <c r="N57" s="71"/>
      <c r="O57" s="95"/>
      <c r="T57" s="79"/>
      <c r="U57" s="79"/>
      <c r="V57" s="79"/>
      <c r="W57" s="79"/>
    </row>
    <row r="58" spans="1:23" ht="23.1" hidden="1" customHeight="1" outlineLevel="2" thickTop="1" thickBot="1" x14ac:dyDescent="0.3">
      <c r="A58" s="87" t="s">
        <v>33</v>
      </c>
      <c r="B58" s="42"/>
      <c r="C58" s="42">
        <v>9390899</v>
      </c>
      <c r="D58" s="71">
        <v>4516847</v>
      </c>
      <c r="E58" s="72">
        <f>D58/C58</f>
        <v>0.48098132031874691</v>
      </c>
      <c r="F58" s="71">
        <f>C58-D58</f>
        <v>4874052</v>
      </c>
      <c r="G58" s="95"/>
      <c r="I58" s="87" t="s">
        <v>33</v>
      </c>
      <c r="J58" s="42"/>
      <c r="K58" s="42"/>
      <c r="L58" s="71"/>
      <c r="M58" s="121"/>
      <c r="N58" s="71"/>
      <c r="O58" s="95"/>
      <c r="T58" s="79"/>
      <c r="U58" s="79"/>
      <c r="V58" s="79"/>
      <c r="W58" s="79"/>
    </row>
    <row r="59" spans="1:23" ht="23.1" customHeight="1" outlineLevel="2" thickTop="1" thickBot="1" x14ac:dyDescent="0.3">
      <c r="A59" s="87" t="s">
        <v>34</v>
      </c>
      <c r="B59" s="42">
        <v>34849707</v>
      </c>
      <c r="C59" s="42">
        <v>34920703</v>
      </c>
      <c r="D59" s="71">
        <v>23188817</v>
      </c>
      <c r="E59" s="72">
        <f>D59/C59</f>
        <v>0.66404210132883068</v>
      </c>
      <c r="F59" s="71">
        <f>C59-D59</f>
        <v>11731886</v>
      </c>
      <c r="G59" s="95"/>
      <c r="I59" s="87" t="s">
        <v>34</v>
      </c>
      <c r="J59" s="42">
        <v>15406137</v>
      </c>
      <c r="K59" s="42">
        <v>20629043</v>
      </c>
      <c r="L59" s="71">
        <v>1048293</v>
      </c>
      <c r="M59" s="121">
        <f>L59/K59</f>
        <v>5.0816366033072886E-2</v>
      </c>
      <c r="N59" s="71">
        <f>K59-L59</f>
        <v>19580750</v>
      </c>
      <c r="O59" s="95"/>
      <c r="T59" s="79"/>
      <c r="U59" s="97"/>
      <c r="V59" s="97"/>
      <c r="W59" s="79"/>
    </row>
    <row r="60" spans="1:23" ht="16.5" customHeight="1" outlineLevel="1" thickTop="1" thickBot="1" x14ac:dyDescent="0.3">
      <c r="A60" s="123"/>
      <c r="B60" s="124"/>
      <c r="C60" s="125"/>
      <c r="D60" s="125"/>
      <c r="E60" s="125"/>
      <c r="F60" s="126"/>
      <c r="G60" s="127"/>
    </row>
    <row r="61" spans="1:23" ht="24.95" customHeight="1" outlineLevel="2" thickTop="1" thickBot="1" x14ac:dyDescent="0.3">
      <c r="A61" s="87" t="s">
        <v>44</v>
      </c>
      <c r="B61" s="104">
        <f>SUM(B64:B66)</f>
        <v>8570000</v>
      </c>
      <c r="C61" s="104">
        <f>SUM(C64:C66)</f>
        <v>21734755</v>
      </c>
      <c r="D61" s="106">
        <f>SUM(D64:D66)</f>
        <v>18841554</v>
      </c>
      <c r="E61" s="107">
        <f>D61/C61</f>
        <v>0.86688596213759939</v>
      </c>
      <c r="F61" s="106">
        <f>SUM(F64:F66)</f>
        <v>2893201</v>
      </c>
      <c r="G61" s="108">
        <f>G64</f>
        <v>21</v>
      </c>
      <c r="H61" s="64"/>
      <c r="I61" s="87" t="s">
        <v>45</v>
      </c>
      <c r="J61" s="104">
        <f>SUM(J64:J66)</f>
        <v>4143466</v>
      </c>
      <c r="K61" s="104">
        <f>SUM(K64:K66)</f>
        <v>6666686</v>
      </c>
      <c r="L61" s="106">
        <f>SUM(L64:L66)</f>
        <v>755633</v>
      </c>
      <c r="M61" s="107">
        <f>L61/K61</f>
        <v>0.11334462130059823</v>
      </c>
      <c r="N61" s="106">
        <f>SUM(N64:N66)</f>
        <v>5911053</v>
      </c>
      <c r="O61" s="108">
        <f>O64</f>
        <v>8</v>
      </c>
      <c r="P61" s="64"/>
      <c r="Q61" s="64"/>
      <c r="R61" s="64"/>
      <c r="S61" s="64"/>
      <c r="T61" s="64"/>
      <c r="U61" s="64"/>
      <c r="V61" s="64"/>
      <c r="W61" s="64"/>
    </row>
    <row r="62" spans="1:23" ht="24.95" customHeight="1" outlineLevel="2" thickTop="1" thickBot="1" x14ac:dyDescent="0.3">
      <c r="A62" s="128" t="s">
        <v>37</v>
      </c>
      <c r="B62" s="129" t="s">
        <v>38</v>
      </c>
      <c r="C62" s="130"/>
      <c r="D62" s="130"/>
      <c r="E62" s="130"/>
      <c r="F62" s="130"/>
      <c r="G62" s="131"/>
      <c r="H62" s="64"/>
      <c r="I62" s="111" t="s">
        <v>22</v>
      </c>
      <c r="J62" s="112" t="s">
        <v>39</v>
      </c>
      <c r="K62" s="113"/>
      <c r="L62" s="113"/>
      <c r="M62" s="113"/>
      <c r="N62" s="113"/>
      <c r="O62" s="114"/>
      <c r="P62" s="64"/>
      <c r="Q62" s="64"/>
      <c r="R62" s="64"/>
      <c r="S62" s="64"/>
      <c r="T62" s="92"/>
      <c r="U62" s="92"/>
      <c r="V62" s="92"/>
      <c r="W62" s="92"/>
    </row>
    <row r="63" spans="1:23" ht="24.95" customHeight="1" outlineLevel="2" thickTop="1" thickBot="1" x14ac:dyDescent="0.3">
      <c r="A63" s="132"/>
      <c r="B63" s="133" t="s">
        <v>13</v>
      </c>
      <c r="C63" s="133" t="s">
        <v>12</v>
      </c>
      <c r="D63" s="134" t="s">
        <v>14</v>
      </c>
      <c r="E63" s="135" t="s">
        <v>15</v>
      </c>
      <c r="F63" s="133" t="s">
        <v>16</v>
      </c>
      <c r="G63" s="136" t="s">
        <v>40</v>
      </c>
      <c r="H63" s="64"/>
      <c r="I63" s="111"/>
      <c r="J63" s="119" t="s">
        <v>13</v>
      </c>
      <c r="K63" s="119" t="s">
        <v>12</v>
      </c>
      <c r="L63" s="120" t="s">
        <v>14</v>
      </c>
      <c r="M63" s="120" t="s">
        <v>15</v>
      </c>
      <c r="N63" s="119" t="s">
        <v>16</v>
      </c>
      <c r="O63" s="119" t="s">
        <v>40</v>
      </c>
      <c r="P63" s="64"/>
      <c r="Q63" s="64"/>
      <c r="R63" s="64"/>
      <c r="S63" s="64"/>
      <c r="T63" s="92"/>
      <c r="U63" s="93"/>
      <c r="V63" s="93"/>
      <c r="W63" s="92"/>
    </row>
    <row r="64" spans="1:23" s="54" customFormat="1" ht="24.95" customHeight="1" outlineLevel="2" thickTop="1" thickBot="1" x14ac:dyDescent="0.25">
      <c r="A64" s="87" t="s">
        <v>29</v>
      </c>
      <c r="B64" s="42"/>
      <c r="C64" s="42">
        <v>10401622</v>
      </c>
      <c r="D64" s="71">
        <v>7983575</v>
      </c>
      <c r="E64" s="72">
        <f>D64/C64</f>
        <v>0.7675317368771909</v>
      </c>
      <c r="F64" s="71">
        <f>C64-D64</f>
        <v>2418047</v>
      </c>
      <c r="G64" s="137">
        <v>21</v>
      </c>
      <c r="I64" s="87" t="s">
        <v>29</v>
      </c>
      <c r="J64" s="42">
        <v>500000</v>
      </c>
      <c r="K64" s="42">
        <v>2904638</v>
      </c>
      <c r="L64" s="71">
        <v>261817</v>
      </c>
      <c r="M64" s="72">
        <f>L64/K64</f>
        <v>9.0137566195856417E-2</v>
      </c>
      <c r="N64" s="71">
        <f>K64-L64</f>
        <v>2642821</v>
      </c>
      <c r="O64" s="137">
        <v>8</v>
      </c>
      <c r="T64" s="138"/>
      <c r="U64" s="138"/>
      <c r="V64" s="138"/>
      <c r="W64" s="138"/>
    </row>
    <row r="65" spans="1:24" s="54" customFormat="1" ht="24.95" hidden="1" customHeight="1" outlineLevel="2" thickTop="1" thickBot="1" x14ac:dyDescent="0.25">
      <c r="A65" s="87" t="s">
        <v>33</v>
      </c>
      <c r="B65" s="42"/>
      <c r="C65" s="42">
        <v>948264</v>
      </c>
      <c r="D65" s="71">
        <v>948137</v>
      </c>
      <c r="E65" s="72">
        <f>D65/C65</f>
        <v>0.99986607105194336</v>
      </c>
      <c r="F65" s="71">
        <f>C65-D65</f>
        <v>127</v>
      </c>
      <c r="G65" s="139"/>
      <c r="I65" s="87" t="s">
        <v>33</v>
      </c>
      <c r="J65" s="42"/>
      <c r="K65" s="42"/>
      <c r="L65" s="71"/>
      <c r="M65" s="72"/>
      <c r="N65" s="71"/>
      <c r="O65" s="139"/>
      <c r="T65" s="138"/>
      <c r="U65" s="138"/>
      <c r="V65" s="138"/>
      <c r="W65" s="138"/>
    </row>
    <row r="66" spans="1:24" s="54" customFormat="1" ht="24.95" customHeight="1" outlineLevel="2" thickTop="1" thickBot="1" x14ac:dyDescent="0.25">
      <c r="A66" s="87" t="s">
        <v>34</v>
      </c>
      <c r="B66" s="42">
        <v>8570000</v>
      </c>
      <c r="C66" s="42">
        <v>10384869</v>
      </c>
      <c r="D66" s="71">
        <v>9909842</v>
      </c>
      <c r="E66" s="72">
        <f>D66/C66</f>
        <v>0.95425777638600928</v>
      </c>
      <c r="F66" s="71">
        <f>C66-D66</f>
        <v>475027</v>
      </c>
      <c r="G66" s="140"/>
      <c r="I66" s="87" t="s">
        <v>34</v>
      </c>
      <c r="J66" s="42">
        <v>3643466</v>
      </c>
      <c r="K66" s="42">
        <v>3762048</v>
      </c>
      <c r="L66" s="71">
        <v>493816</v>
      </c>
      <c r="M66" s="72">
        <f>L66/K66</f>
        <v>0.13126254635772855</v>
      </c>
      <c r="N66" s="71">
        <f>K66-L66</f>
        <v>3268232</v>
      </c>
      <c r="O66" s="140"/>
      <c r="T66" s="138"/>
      <c r="U66" s="138"/>
      <c r="V66" s="138"/>
      <c r="W66" s="138"/>
    </row>
    <row r="67" spans="1:24" ht="15.75" customHeight="1" thickTop="1" thickBot="1" x14ac:dyDescent="0.3">
      <c r="A67" s="141"/>
      <c r="B67" s="142"/>
      <c r="C67" s="142"/>
      <c r="D67" s="142"/>
      <c r="E67" s="142"/>
      <c r="F67" s="142"/>
      <c r="G67" s="142"/>
      <c r="T67" s="143"/>
      <c r="U67" s="143"/>
      <c r="V67" s="143"/>
      <c r="W67" s="143"/>
    </row>
    <row r="68" spans="1:24" ht="24.95" customHeight="1" thickTop="1" thickBot="1" x14ac:dyDescent="0.3">
      <c r="A68" s="87" t="s">
        <v>46</v>
      </c>
      <c r="B68" s="104">
        <f>SUM(B71:B73)</f>
        <v>8091023</v>
      </c>
      <c r="C68" s="104">
        <f>SUM(C71:C73)</f>
        <v>15307029</v>
      </c>
      <c r="D68" s="106">
        <f>SUM(D71:D73)</f>
        <v>12792848</v>
      </c>
      <c r="E68" s="107">
        <f>D68/C68</f>
        <v>0.83574990287141937</v>
      </c>
      <c r="F68" s="106">
        <f>SUM(F71:F73)</f>
        <v>2514181</v>
      </c>
      <c r="G68" s="108">
        <f>G71</f>
        <v>24</v>
      </c>
      <c r="I68" s="87" t="s">
        <v>47</v>
      </c>
      <c r="J68" s="104">
        <f>SUM(J71:J73)</f>
        <v>4048689</v>
      </c>
      <c r="K68" s="104">
        <f>SUM(K71:K73)</f>
        <v>6048689</v>
      </c>
      <c r="L68" s="106">
        <f>SUM(L71:L73)</f>
        <v>555287</v>
      </c>
      <c r="M68" s="144">
        <f>L68/K68</f>
        <v>9.1802868357093573E-2</v>
      </c>
      <c r="N68" s="106">
        <f>SUM(N71:N73)</f>
        <v>5493402</v>
      </c>
      <c r="O68" s="108">
        <f>O71</f>
        <v>6</v>
      </c>
      <c r="U68" s="145"/>
      <c r="V68" s="145"/>
    </row>
    <row r="69" spans="1:24" ht="24.95" customHeight="1" thickTop="1" thickBot="1" x14ac:dyDescent="0.3">
      <c r="A69" s="128" t="s">
        <v>37</v>
      </c>
      <c r="B69" s="129" t="s">
        <v>38</v>
      </c>
      <c r="C69" s="130"/>
      <c r="D69" s="130"/>
      <c r="E69" s="130"/>
      <c r="F69" s="130"/>
      <c r="G69" s="130"/>
      <c r="I69" s="111" t="s">
        <v>22</v>
      </c>
      <c r="J69" s="112" t="s">
        <v>39</v>
      </c>
      <c r="K69" s="113"/>
      <c r="L69" s="113"/>
      <c r="M69" s="113"/>
      <c r="N69" s="113"/>
      <c r="O69" s="114"/>
    </row>
    <row r="70" spans="1:24" ht="24.95" customHeight="1" thickTop="1" thickBot="1" x14ac:dyDescent="0.3">
      <c r="A70" s="132"/>
      <c r="B70" s="133" t="s">
        <v>13</v>
      </c>
      <c r="C70" s="133" t="s">
        <v>12</v>
      </c>
      <c r="D70" s="134" t="s">
        <v>14</v>
      </c>
      <c r="E70" s="135" t="s">
        <v>15</v>
      </c>
      <c r="F70" s="133" t="s">
        <v>16</v>
      </c>
      <c r="G70" s="136" t="s">
        <v>40</v>
      </c>
      <c r="I70" s="111"/>
      <c r="J70" s="119" t="s">
        <v>13</v>
      </c>
      <c r="K70" s="119" t="s">
        <v>12</v>
      </c>
      <c r="L70" s="120" t="s">
        <v>14</v>
      </c>
      <c r="M70" s="120" t="s">
        <v>15</v>
      </c>
      <c r="N70" s="119" t="s">
        <v>16</v>
      </c>
      <c r="O70" s="119" t="s">
        <v>40</v>
      </c>
      <c r="T70" s="92" t="s">
        <v>12</v>
      </c>
      <c r="U70" s="93" t="s">
        <v>48</v>
      </c>
      <c r="V70" s="93" t="s">
        <v>49</v>
      </c>
      <c r="W70" s="92" t="s">
        <v>50</v>
      </c>
    </row>
    <row r="71" spans="1:24" ht="24.95" customHeight="1" thickTop="1" thickBot="1" x14ac:dyDescent="0.3">
      <c r="A71" s="87" t="s">
        <v>29</v>
      </c>
      <c r="B71" s="42"/>
      <c r="C71" s="42">
        <v>120000</v>
      </c>
      <c r="D71" s="71">
        <v>112178</v>
      </c>
      <c r="E71" s="72">
        <f>D71/C71</f>
        <v>0.93481666666666663</v>
      </c>
      <c r="F71" s="71">
        <f>C71-D71</f>
        <v>7822</v>
      </c>
      <c r="G71" s="137">
        <v>24</v>
      </c>
      <c r="H71" s="54"/>
      <c r="I71" s="87" t="s">
        <v>29</v>
      </c>
      <c r="J71" s="42">
        <v>500000</v>
      </c>
      <c r="K71" s="42">
        <v>500000</v>
      </c>
      <c r="L71" s="71">
        <v>11491</v>
      </c>
      <c r="M71" s="146">
        <f>L71/K71</f>
        <v>2.2981999999999999E-2</v>
      </c>
      <c r="N71" s="71">
        <f>K71-L71</f>
        <v>488509</v>
      </c>
      <c r="O71" s="137">
        <v>6</v>
      </c>
      <c r="P71" s="54"/>
      <c r="Q71" s="54"/>
      <c r="R71" s="54"/>
      <c r="S71" s="54"/>
      <c r="T71" s="147">
        <f>C71/C68</f>
        <v>7.839535679980747E-3</v>
      </c>
      <c r="U71" s="147" t="e">
        <f>#REF!/C68</f>
        <v>#REF!</v>
      </c>
      <c r="V71" s="147">
        <f>D71/C68</f>
        <v>7.328528612574001E-3</v>
      </c>
      <c r="W71" s="147">
        <f>F71/C68</f>
        <v>5.1100706740674496E-4</v>
      </c>
      <c r="X71" s="148"/>
    </row>
    <row r="72" spans="1:24" ht="24.95" hidden="1" customHeight="1" thickTop="1" thickBot="1" x14ac:dyDescent="0.3">
      <c r="A72" s="87" t="s">
        <v>33</v>
      </c>
      <c r="B72" s="42"/>
      <c r="C72" s="42">
        <v>2895497</v>
      </c>
      <c r="D72" s="71">
        <v>2632728</v>
      </c>
      <c r="E72" s="72">
        <f>D72/C72</f>
        <v>0.90924908573554042</v>
      </c>
      <c r="F72" s="71">
        <f>C72-D72</f>
        <v>262769</v>
      </c>
      <c r="G72" s="139"/>
      <c r="H72" s="54"/>
      <c r="I72" s="87" t="s">
        <v>33</v>
      </c>
      <c r="J72" s="42"/>
      <c r="K72" s="42"/>
      <c r="L72" s="71"/>
      <c r="M72" s="72"/>
      <c r="N72" s="71"/>
      <c r="O72" s="139"/>
      <c r="P72" s="54"/>
      <c r="Q72" s="54"/>
      <c r="R72" s="54"/>
      <c r="S72" s="54"/>
      <c r="T72" s="147">
        <f>C72/C68</f>
        <v>0.18916126702314343</v>
      </c>
      <c r="U72" s="147" t="e">
        <f>#REF!/C68</f>
        <v>#REF!</v>
      </c>
      <c r="V72" s="147">
        <f>D72/C68</f>
        <v>0.17199470909736958</v>
      </c>
      <c r="W72" s="147">
        <f>F72/C68</f>
        <v>1.7166557925773838E-2</v>
      </c>
      <c r="X72" s="148"/>
    </row>
    <row r="73" spans="1:24" ht="24.95" customHeight="1" thickTop="1" thickBot="1" x14ac:dyDescent="0.3">
      <c r="A73" s="87" t="s">
        <v>34</v>
      </c>
      <c r="B73" s="42">
        <v>8091023</v>
      </c>
      <c r="C73" s="42">
        <v>12291532</v>
      </c>
      <c r="D73" s="71">
        <v>10047942</v>
      </c>
      <c r="E73" s="72">
        <f>D73/C73</f>
        <v>0.81746864426663823</v>
      </c>
      <c r="F73" s="71">
        <f>C73-D73</f>
        <v>2243590</v>
      </c>
      <c r="G73" s="140"/>
      <c r="H73" s="54"/>
      <c r="I73" s="87" t="s">
        <v>34</v>
      </c>
      <c r="J73" s="42">
        <v>3548689</v>
      </c>
      <c r="K73" s="42">
        <v>5548689</v>
      </c>
      <c r="L73" s="71">
        <v>543796</v>
      </c>
      <c r="M73" s="72">
        <f>L73/K73</f>
        <v>9.8004411492516527E-2</v>
      </c>
      <c r="N73" s="71">
        <f>K73-L73</f>
        <v>5004893</v>
      </c>
      <c r="O73" s="140"/>
      <c r="P73" s="54"/>
      <c r="Q73" s="54"/>
      <c r="R73" s="54"/>
      <c r="S73" s="54"/>
      <c r="T73" s="147">
        <f>C73/C68</f>
        <v>0.80299919729687586</v>
      </c>
      <c r="U73" s="149" t="e">
        <f>#REF!/C68</f>
        <v>#REF!</v>
      </c>
      <c r="V73" s="149">
        <f>D73/C68</f>
        <v>0.65642666516147585</v>
      </c>
      <c r="W73" s="147">
        <f>F73/C68</f>
        <v>0.14657253213540003</v>
      </c>
      <c r="X73" s="148"/>
    </row>
    <row r="74" spans="1:24" ht="14.25" customHeight="1" thickTop="1" thickBot="1" x14ac:dyDescent="0.3">
      <c r="A74" s="141"/>
      <c r="B74" s="142"/>
      <c r="C74" s="142"/>
      <c r="D74" s="142"/>
      <c r="E74" s="142"/>
      <c r="F74" s="142"/>
      <c r="G74" s="142"/>
    </row>
    <row r="75" spans="1:24" ht="24.95" customHeight="1" thickTop="1" thickBot="1" x14ac:dyDescent="0.3">
      <c r="A75" s="87" t="s">
        <v>51</v>
      </c>
      <c r="B75" s="104">
        <f>SUM(B78:B83)</f>
        <v>7092386</v>
      </c>
      <c r="C75" s="104">
        <f>SUM(C78:C83)</f>
        <v>14354160</v>
      </c>
      <c r="D75" s="106">
        <f>SUM(D78:D83)</f>
        <v>10768556</v>
      </c>
      <c r="E75" s="107">
        <f>D75/C75</f>
        <v>0.75020454000791403</v>
      </c>
      <c r="F75" s="106">
        <f>SUM(F78:F83)</f>
        <v>3585604</v>
      </c>
      <c r="G75" s="108">
        <f>G78</f>
        <v>16</v>
      </c>
      <c r="I75" s="87" t="s">
        <v>52</v>
      </c>
      <c r="J75" s="104">
        <f>SUM(J78:J83)</f>
        <v>3931393</v>
      </c>
      <c r="K75" s="104">
        <f>SUM(K78:K83)</f>
        <v>4402115</v>
      </c>
      <c r="L75" s="106">
        <f>SUM(L78:L83)</f>
        <v>277243</v>
      </c>
      <c r="M75" s="107">
        <f>L75/K75</f>
        <v>6.29794996268839E-2</v>
      </c>
      <c r="N75" s="106">
        <f>SUM(N78:N83)</f>
        <v>3654150</v>
      </c>
      <c r="O75" s="108">
        <f>O78</f>
        <v>6</v>
      </c>
    </row>
    <row r="76" spans="1:24" ht="24.95" customHeight="1" thickTop="1" thickBot="1" x14ac:dyDescent="0.3">
      <c r="A76" s="128" t="s">
        <v>37</v>
      </c>
      <c r="B76" s="129" t="s">
        <v>11</v>
      </c>
      <c r="C76" s="130"/>
      <c r="D76" s="130"/>
      <c r="E76" s="130"/>
      <c r="F76" s="130"/>
      <c r="G76" s="130"/>
      <c r="I76" s="111" t="s">
        <v>22</v>
      </c>
      <c r="J76" s="112" t="s">
        <v>39</v>
      </c>
      <c r="K76" s="113"/>
      <c r="L76" s="113"/>
      <c r="M76" s="113"/>
      <c r="N76" s="113"/>
      <c r="O76" s="114"/>
    </row>
    <row r="77" spans="1:24" ht="24.95" customHeight="1" thickTop="1" thickBot="1" x14ac:dyDescent="0.3">
      <c r="A77" s="132"/>
      <c r="B77" s="133" t="s">
        <v>13</v>
      </c>
      <c r="C77" s="133" t="s">
        <v>12</v>
      </c>
      <c r="D77" s="134" t="s">
        <v>14</v>
      </c>
      <c r="E77" s="135" t="s">
        <v>15</v>
      </c>
      <c r="F77" s="133" t="s">
        <v>16</v>
      </c>
      <c r="G77" s="136" t="s">
        <v>40</v>
      </c>
      <c r="I77" s="111"/>
      <c r="J77" s="119" t="s">
        <v>13</v>
      </c>
      <c r="K77" s="119" t="s">
        <v>12</v>
      </c>
      <c r="L77" s="120" t="s">
        <v>18</v>
      </c>
      <c r="M77" s="120" t="s">
        <v>15</v>
      </c>
      <c r="N77" s="119" t="s">
        <v>16</v>
      </c>
      <c r="O77" s="119" t="s">
        <v>40</v>
      </c>
      <c r="T77" s="92" t="s">
        <v>12</v>
      </c>
      <c r="U77" s="93" t="s">
        <v>48</v>
      </c>
      <c r="V77" s="93" t="s">
        <v>49</v>
      </c>
      <c r="W77" s="92" t="s">
        <v>50</v>
      </c>
    </row>
    <row r="78" spans="1:24" ht="24.95" customHeight="1" thickTop="1" thickBot="1" x14ac:dyDescent="0.3">
      <c r="A78" s="87" t="s">
        <v>29</v>
      </c>
      <c r="B78" s="42">
        <v>2683468</v>
      </c>
      <c r="C78" s="42">
        <v>2873468</v>
      </c>
      <c r="D78" s="71">
        <v>2870779</v>
      </c>
      <c r="E78" s="72">
        <f>D78/C78</f>
        <v>0.9990641969912315</v>
      </c>
      <c r="F78" s="71">
        <f>C78-D78</f>
        <v>2689</v>
      </c>
      <c r="G78" s="137">
        <v>16</v>
      </c>
      <c r="H78" s="54"/>
      <c r="I78" s="87" t="s">
        <v>29</v>
      </c>
      <c r="J78" s="42">
        <v>500000</v>
      </c>
      <c r="K78" s="42">
        <v>500000</v>
      </c>
      <c r="L78" s="71">
        <v>48277</v>
      </c>
      <c r="M78" s="72">
        <f>L78/K78</f>
        <v>9.6554000000000001E-2</v>
      </c>
      <c r="N78" s="71">
        <f>K78-L78</f>
        <v>451723</v>
      </c>
      <c r="O78" s="137">
        <v>6</v>
      </c>
      <c r="P78" s="54"/>
      <c r="Q78" s="54"/>
      <c r="R78" s="54"/>
      <c r="S78" s="54"/>
      <c r="T78" s="147">
        <f>C78/C75</f>
        <v>0.20018364014334519</v>
      </c>
      <c r="U78" s="147" t="e">
        <f>#REF!/C75</f>
        <v>#REF!</v>
      </c>
      <c r="V78" s="147">
        <f>D78/C75</f>
        <v>0.19999630769059284</v>
      </c>
      <c r="W78" s="147">
        <f>F78/C75</f>
        <v>1.8733245275237283E-4</v>
      </c>
    </row>
    <row r="79" spans="1:24" ht="24.95" hidden="1" customHeight="1" thickTop="1" thickBot="1" x14ac:dyDescent="0.3">
      <c r="A79" s="87" t="s">
        <v>41</v>
      </c>
      <c r="B79" s="42"/>
      <c r="C79" s="42">
        <v>3650189</v>
      </c>
      <c r="D79" s="71">
        <v>3394534</v>
      </c>
      <c r="E79" s="72">
        <f>D79/C79</f>
        <v>0.92996116091522929</v>
      </c>
      <c r="F79" s="71">
        <f>C79-D79</f>
        <v>255655</v>
      </c>
      <c r="G79" s="139"/>
      <c r="H79" s="54"/>
      <c r="I79" s="87" t="s">
        <v>41</v>
      </c>
      <c r="J79" s="42"/>
      <c r="K79" s="42"/>
      <c r="L79" s="71"/>
      <c r="M79" s="72" t="e">
        <f t="shared" ref="M79:M82" si="3">L79/K79</f>
        <v>#DIV/0!</v>
      </c>
      <c r="N79" s="71"/>
      <c r="O79" s="139"/>
      <c r="P79" s="54"/>
      <c r="Q79" s="54"/>
      <c r="R79" s="54"/>
      <c r="S79" s="54"/>
      <c r="T79" s="147">
        <f>C79/C75</f>
        <v>0.25429485250268913</v>
      </c>
      <c r="U79" s="147" t="e">
        <f>#REF!/C75</f>
        <v>#REF!</v>
      </c>
      <c r="V79" s="147">
        <f>D79/C75</f>
        <v>0.23648433624816778</v>
      </c>
      <c r="W79" s="147">
        <f>F79/C75</f>
        <v>1.7810516254521336E-2</v>
      </c>
    </row>
    <row r="80" spans="1:24" ht="24.95" hidden="1" customHeight="1" thickTop="1" thickBot="1" x14ac:dyDescent="0.3">
      <c r="A80" s="87" t="s">
        <v>33</v>
      </c>
      <c r="B80" s="42"/>
      <c r="C80" s="71">
        <v>441020</v>
      </c>
      <c r="D80" s="71">
        <v>191504</v>
      </c>
      <c r="E80" s="72">
        <f>D80/C80</f>
        <v>0.43422974014783911</v>
      </c>
      <c r="F80" s="71">
        <f>C80-D80</f>
        <v>249516</v>
      </c>
      <c r="G80" s="139"/>
      <c r="H80" s="54"/>
      <c r="I80" s="87" t="s">
        <v>33</v>
      </c>
      <c r="J80" s="42"/>
      <c r="K80" s="71"/>
      <c r="L80" s="71"/>
      <c r="M80" s="72" t="e">
        <f t="shared" si="3"/>
        <v>#DIV/0!</v>
      </c>
      <c r="N80" s="71"/>
      <c r="O80" s="139"/>
      <c r="P80" s="54"/>
      <c r="Q80" s="54"/>
      <c r="R80" s="54"/>
      <c r="S80" s="54"/>
      <c r="T80" s="147">
        <f>C80/C75</f>
        <v>3.0724194240554656E-2</v>
      </c>
      <c r="U80" s="147" t="e">
        <f>#REF!/C75</f>
        <v>#REF!</v>
      </c>
      <c r="V80" s="147">
        <f>D80/C75</f>
        <v>1.3341358881327783E-2</v>
      </c>
      <c r="W80" s="147">
        <f>F80/C75</f>
        <v>1.7382835359226873E-2</v>
      </c>
    </row>
    <row r="81" spans="1:23" ht="24.95" customHeight="1" thickTop="1" thickBot="1" x14ac:dyDescent="0.3">
      <c r="A81" s="87"/>
      <c r="B81" s="42"/>
      <c r="C81" s="71"/>
      <c r="D81" s="71"/>
      <c r="E81" s="72"/>
      <c r="F81" s="71"/>
      <c r="G81" s="139"/>
      <c r="H81" s="54"/>
      <c r="I81" s="87" t="s">
        <v>41</v>
      </c>
      <c r="J81" s="42"/>
      <c r="K81" s="71">
        <v>210413</v>
      </c>
      <c r="L81" s="71"/>
      <c r="M81" s="72">
        <f t="shared" si="3"/>
        <v>0</v>
      </c>
      <c r="N81" s="71"/>
      <c r="O81" s="139"/>
      <c r="P81" s="54"/>
      <c r="Q81" s="54"/>
      <c r="R81" s="54"/>
      <c r="S81" s="54"/>
      <c r="T81" s="147"/>
      <c r="U81" s="147"/>
      <c r="V81" s="147"/>
      <c r="W81" s="147"/>
    </row>
    <row r="82" spans="1:23" ht="24.95" customHeight="1" thickTop="1" thickBot="1" x14ac:dyDescent="0.3">
      <c r="A82" s="87"/>
      <c r="B82" s="42"/>
      <c r="C82" s="71"/>
      <c r="D82" s="71"/>
      <c r="E82" s="72"/>
      <c r="F82" s="71"/>
      <c r="G82" s="139"/>
      <c r="H82" s="54"/>
      <c r="I82" s="87" t="s">
        <v>33</v>
      </c>
      <c r="J82" s="42"/>
      <c r="K82" s="71">
        <v>260309</v>
      </c>
      <c r="L82" s="71"/>
      <c r="M82" s="72">
        <f t="shared" si="3"/>
        <v>0</v>
      </c>
      <c r="N82" s="71"/>
      <c r="O82" s="139"/>
      <c r="P82" s="54"/>
      <c r="Q82" s="54"/>
      <c r="R82" s="54"/>
      <c r="S82" s="54"/>
      <c r="T82" s="147"/>
      <c r="U82" s="147"/>
      <c r="V82" s="147"/>
      <c r="W82" s="147"/>
    </row>
    <row r="83" spans="1:23" ht="24.95" customHeight="1" thickTop="1" thickBot="1" x14ac:dyDescent="0.3">
      <c r="A83" s="87" t="s">
        <v>34</v>
      </c>
      <c r="B83" s="42">
        <v>4408918</v>
      </c>
      <c r="C83" s="42">
        <v>7389483</v>
      </c>
      <c r="D83" s="71">
        <v>4311739</v>
      </c>
      <c r="E83" s="72">
        <f>D83/C83</f>
        <v>0.58349670741511961</v>
      </c>
      <c r="F83" s="71">
        <f>C83-D83</f>
        <v>3077744</v>
      </c>
      <c r="G83" s="140"/>
      <c r="H83" s="54"/>
      <c r="I83" s="87" t="s">
        <v>34</v>
      </c>
      <c r="J83" s="42">
        <v>3431393</v>
      </c>
      <c r="K83" s="42">
        <v>3431393</v>
      </c>
      <c r="L83" s="71">
        <v>228966</v>
      </c>
      <c r="M83" s="72">
        <f>L83/K83</f>
        <v>6.6726836593768185E-2</v>
      </c>
      <c r="N83" s="71">
        <f>K83-L83</f>
        <v>3202427</v>
      </c>
      <c r="O83" s="140"/>
      <c r="P83" s="54"/>
      <c r="Q83" s="54"/>
      <c r="R83" s="54"/>
      <c r="S83" s="54"/>
      <c r="T83" s="147">
        <f>C83/C75</f>
        <v>0.51479731311341104</v>
      </c>
      <c r="U83" s="147" t="e">
        <f>#REF!/C75</f>
        <v>#REF!</v>
      </c>
      <c r="V83" s="147">
        <f>D83/C75</f>
        <v>0.3003825371878257</v>
      </c>
      <c r="W83" s="147">
        <f>F83/C75</f>
        <v>0.21441477592558533</v>
      </c>
    </row>
    <row r="84" spans="1:23" ht="17.25" customHeight="1" thickTop="1" thickBot="1" x14ac:dyDescent="0.3">
      <c r="A84" s="141"/>
      <c r="B84" s="142"/>
      <c r="C84" s="142"/>
      <c r="D84" s="142"/>
      <c r="E84" s="142"/>
      <c r="F84" s="142"/>
      <c r="G84" s="142"/>
    </row>
    <row r="85" spans="1:23" ht="24.95" customHeight="1" thickTop="1" thickBot="1" x14ac:dyDescent="0.3">
      <c r="A85" s="87" t="s">
        <v>53</v>
      </c>
      <c r="B85" s="104">
        <f>SUM(B88:B93)</f>
        <v>3483176</v>
      </c>
      <c r="C85" s="104">
        <f>SUM(C88:C91)</f>
        <v>13593361</v>
      </c>
      <c r="D85" s="106">
        <f>SUM(D88:D90)</f>
        <v>10936379</v>
      </c>
      <c r="E85" s="107">
        <f>D85/C85</f>
        <v>0.80453825952242419</v>
      </c>
      <c r="F85" s="106">
        <f>SUM(F88:F90)</f>
        <v>2656982</v>
      </c>
      <c r="G85" s="108">
        <v>10</v>
      </c>
      <c r="H85" s="64"/>
      <c r="I85" s="87" t="s">
        <v>54</v>
      </c>
      <c r="J85" s="104">
        <f>SUM(J88:J93)</f>
        <v>11854224</v>
      </c>
      <c r="K85" s="104">
        <f>SUM(K88:K91)</f>
        <v>13571284</v>
      </c>
      <c r="L85" s="106">
        <f>SUM(L88:L90)</f>
        <v>623360</v>
      </c>
      <c r="M85" s="144">
        <f>L85/K85</f>
        <v>4.5932278773327562E-2</v>
      </c>
      <c r="N85" s="106">
        <f>SUM(N88:N90)</f>
        <v>11650864</v>
      </c>
      <c r="O85" s="108">
        <f>O88</f>
        <v>6</v>
      </c>
      <c r="P85" s="64"/>
      <c r="Q85" s="64"/>
      <c r="R85" s="64"/>
      <c r="S85" s="64"/>
      <c r="T85" s="64"/>
      <c r="U85" s="64"/>
      <c r="V85" s="64"/>
      <c r="W85" s="64"/>
    </row>
    <row r="86" spans="1:23" ht="24.95" customHeight="1" thickTop="1" thickBot="1" x14ac:dyDescent="0.3">
      <c r="A86" s="128" t="s">
        <v>37</v>
      </c>
      <c r="B86" s="129" t="s">
        <v>38</v>
      </c>
      <c r="C86" s="130"/>
      <c r="D86" s="130"/>
      <c r="E86" s="130"/>
      <c r="F86" s="130"/>
      <c r="G86" s="130"/>
      <c r="H86" s="64"/>
      <c r="I86" s="111" t="s">
        <v>22</v>
      </c>
      <c r="J86" s="112" t="s">
        <v>39</v>
      </c>
      <c r="K86" s="113"/>
      <c r="L86" s="113"/>
      <c r="M86" s="113"/>
      <c r="N86" s="113"/>
      <c r="O86" s="114"/>
      <c r="P86" s="64"/>
      <c r="Q86" s="64"/>
      <c r="R86" s="64"/>
      <c r="S86" s="64"/>
      <c r="T86" s="92"/>
      <c r="U86" s="92"/>
      <c r="V86" s="92"/>
      <c r="W86" s="92"/>
    </row>
    <row r="87" spans="1:23" ht="24.95" customHeight="1" thickTop="1" thickBot="1" x14ac:dyDescent="0.3">
      <c r="A87" s="132"/>
      <c r="B87" s="133" t="s">
        <v>13</v>
      </c>
      <c r="C87" s="133" t="s">
        <v>12</v>
      </c>
      <c r="D87" s="134" t="s">
        <v>14</v>
      </c>
      <c r="E87" s="135" t="s">
        <v>15</v>
      </c>
      <c r="F87" s="133" t="s">
        <v>16</v>
      </c>
      <c r="G87" s="136" t="s">
        <v>40</v>
      </c>
      <c r="H87" s="64"/>
      <c r="I87" s="150"/>
      <c r="J87" s="151" t="s">
        <v>13</v>
      </c>
      <c r="K87" s="151" t="s">
        <v>12</v>
      </c>
      <c r="L87" s="152" t="s">
        <v>26</v>
      </c>
      <c r="M87" s="152" t="s">
        <v>15</v>
      </c>
      <c r="N87" s="151" t="s">
        <v>16</v>
      </c>
      <c r="O87" s="151" t="s">
        <v>40</v>
      </c>
      <c r="P87" s="64"/>
      <c r="Q87" s="64"/>
      <c r="R87" s="64"/>
      <c r="S87" s="64"/>
      <c r="T87" s="92" t="s">
        <v>12</v>
      </c>
      <c r="U87" s="93" t="s">
        <v>48</v>
      </c>
      <c r="V87" s="93" t="s">
        <v>49</v>
      </c>
      <c r="W87" s="92" t="s">
        <v>50</v>
      </c>
    </row>
    <row r="88" spans="1:23" ht="24.95" customHeight="1" thickTop="1" thickBot="1" x14ac:dyDescent="0.3">
      <c r="A88" s="153" t="s">
        <v>29</v>
      </c>
      <c r="B88" s="154"/>
      <c r="C88" s="155">
        <v>647442</v>
      </c>
      <c r="D88" s="156">
        <v>647442</v>
      </c>
      <c r="E88" s="157">
        <f>D88/C88</f>
        <v>1</v>
      </c>
      <c r="F88" s="158">
        <f>C88-D88</f>
        <v>0</v>
      </c>
      <c r="G88" s="159">
        <v>10</v>
      </c>
      <c r="H88" s="54"/>
      <c r="I88" s="160" t="s">
        <v>29</v>
      </c>
      <c r="J88" s="161">
        <v>9854224</v>
      </c>
      <c r="K88" s="161">
        <v>9854224</v>
      </c>
      <c r="L88" s="162">
        <v>608206</v>
      </c>
      <c r="M88" s="163">
        <f>L88/K88</f>
        <v>6.1720334345961692E-2</v>
      </c>
      <c r="N88" s="164">
        <f>K88-L88</f>
        <v>9246018</v>
      </c>
      <c r="O88" s="165">
        <v>6</v>
      </c>
      <c r="P88" s="54"/>
      <c r="Q88" s="54"/>
      <c r="R88" s="54"/>
      <c r="S88" s="54"/>
      <c r="T88" s="166">
        <f>C88/C85</f>
        <v>4.7629280205241369E-2</v>
      </c>
      <c r="U88" s="166" t="e">
        <f>#REF!/C85</f>
        <v>#REF!</v>
      </c>
      <c r="V88" s="166">
        <f>D88/C85</f>
        <v>4.7629280205241369E-2</v>
      </c>
      <c r="W88" s="166">
        <f>F88/C85</f>
        <v>0</v>
      </c>
    </row>
    <row r="89" spans="1:23" ht="15.75" thickBot="1" x14ac:dyDescent="0.3">
      <c r="A89" s="153" t="s">
        <v>33</v>
      </c>
      <c r="B89" s="154"/>
      <c r="C89" s="167">
        <v>2696822</v>
      </c>
      <c r="D89" s="156">
        <v>695906</v>
      </c>
      <c r="E89" s="157">
        <f>D89/C89</f>
        <v>0.25804669347847209</v>
      </c>
      <c r="F89" s="158">
        <f>C89-D89</f>
        <v>2000916</v>
      </c>
      <c r="G89" s="168"/>
      <c r="H89" s="54"/>
      <c r="I89" s="160" t="s">
        <v>33</v>
      </c>
      <c r="J89" s="169"/>
      <c r="K89" s="161">
        <v>1309460</v>
      </c>
      <c r="L89" s="170">
        <v>12400</v>
      </c>
      <c r="M89" s="163"/>
      <c r="N89" s="164"/>
      <c r="O89" s="165"/>
      <c r="P89" s="54"/>
      <c r="Q89" s="54"/>
      <c r="R89" s="54"/>
      <c r="S89" s="54"/>
      <c r="T89" s="166"/>
      <c r="U89" s="166"/>
      <c r="V89" s="166"/>
      <c r="W89" s="166"/>
    </row>
    <row r="90" spans="1:23" ht="24.95" customHeight="1" thickBot="1" x14ac:dyDescent="0.3">
      <c r="A90" s="153" t="s">
        <v>34</v>
      </c>
      <c r="B90" s="154">
        <v>3483176</v>
      </c>
      <c r="C90" s="167">
        <v>10249097</v>
      </c>
      <c r="D90" s="156">
        <v>9593031</v>
      </c>
      <c r="E90" s="157">
        <f>D90/C90</f>
        <v>0.93598792166763567</v>
      </c>
      <c r="F90" s="158">
        <f>C90-D90</f>
        <v>656066</v>
      </c>
      <c r="G90" s="171"/>
      <c r="H90" s="54"/>
      <c r="I90" s="160" t="s">
        <v>34</v>
      </c>
      <c r="J90" s="161">
        <v>2000000</v>
      </c>
      <c r="K90" s="161">
        <v>2407600</v>
      </c>
      <c r="L90" s="170">
        <v>2754</v>
      </c>
      <c r="M90" s="163">
        <f>L90/K90</f>
        <v>1.1438777205515867E-3</v>
      </c>
      <c r="N90" s="164">
        <f>K90-L90</f>
        <v>2404846</v>
      </c>
      <c r="O90" s="165"/>
      <c r="P90" s="54"/>
      <c r="Q90" s="54"/>
      <c r="R90" s="54"/>
      <c r="S90" s="54"/>
      <c r="T90" s="166"/>
      <c r="U90" s="166"/>
      <c r="V90" s="166"/>
      <c r="W90" s="166"/>
    </row>
    <row r="91" spans="1:23" ht="15.75" thickBot="1" x14ac:dyDescent="0.3">
      <c r="A91" s="141"/>
      <c r="B91" s="142"/>
      <c r="C91" s="142"/>
      <c r="D91" s="142"/>
      <c r="E91" s="142"/>
      <c r="F91" s="142"/>
      <c r="G91" s="142"/>
    </row>
    <row r="92" spans="1:23" ht="24.95" customHeight="1" thickTop="1" thickBot="1" x14ac:dyDescent="0.3">
      <c r="A92" s="87" t="s">
        <v>55</v>
      </c>
      <c r="B92" s="104"/>
      <c r="C92" s="104">
        <f>SUM(C95:C96)</f>
        <v>2000000</v>
      </c>
      <c r="D92" s="106">
        <f t="shared" ref="D92" si="4">SUM(D95:D96)</f>
        <v>886856</v>
      </c>
      <c r="E92" s="107">
        <f>D92/C92</f>
        <v>0.44342799999999999</v>
      </c>
      <c r="F92" s="106">
        <f>SUM(F95:F96)</f>
        <v>1113144</v>
      </c>
      <c r="G92" s="108">
        <v>1</v>
      </c>
      <c r="I92" s="87" t="s">
        <v>56</v>
      </c>
      <c r="J92" s="104"/>
      <c r="K92" s="104">
        <f>SUM(K95:K96)</f>
        <v>1107530</v>
      </c>
      <c r="L92" s="106">
        <f t="shared" ref="L92" si="5">SUM(L95:L96)</f>
        <v>250823</v>
      </c>
      <c r="M92" s="107">
        <f>L92/K92</f>
        <v>0.22647061479147293</v>
      </c>
      <c r="N92" s="106">
        <f>SUM(N95:N96)</f>
        <v>856707</v>
      </c>
      <c r="O92" s="108">
        <v>1</v>
      </c>
    </row>
    <row r="93" spans="1:23" ht="24.95" customHeight="1" thickTop="1" thickBot="1" x14ac:dyDescent="0.3">
      <c r="A93" s="128" t="s">
        <v>37</v>
      </c>
      <c r="B93" s="172" t="s">
        <v>38</v>
      </c>
      <c r="C93" s="173"/>
      <c r="D93" s="173"/>
      <c r="E93" s="173"/>
      <c r="F93" s="173"/>
      <c r="G93" s="173"/>
      <c r="I93" s="111" t="s">
        <v>22</v>
      </c>
      <c r="J93" s="112" t="s">
        <v>11</v>
      </c>
      <c r="K93" s="113"/>
      <c r="L93" s="113"/>
      <c r="M93" s="113"/>
      <c r="N93" s="113"/>
      <c r="O93" s="114"/>
    </row>
    <row r="94" spans="1:23" ht="24.95" customHeight="1" thickTop="1" thickBot="1" x14ac:dyDescent="0.3">
      <c r="A94" s="132"/>
      <c r="B94" s="133" t="s">
        <v>13</v>
      </c>
      <c r="C94" s="133" t="s">
        <v>12</v>
      </c>
      <c r="D94" s="134" t="s">
        <v>14</v>
      </c>
      <c r="E94" s="135" t="s">
        <v>15</v>
      </c>
      <c r="F94" s="133" t="s">
        <v>16</v>
      </c>
      <c r="G94" s="133"/>
      <c r="I94" s="111"/>
      <c r="J94" s="119" t="s">
        <v>13</v>
      </c>
      <c r="K94" s="119" t="s">
        <v>12</v>
      </c>
      <c r="L94" s="120" t="s">
        <v>26</v>
      </c>
      <c r="M94" s="120" t="s">
        <v>15</v>
      </c>
      <c r="N94" s="119" t="s">
        <v>16</v>
      </c>
      <c r="O94" s="119"/>
    </row>
    <row r="95" spans="1:23" ht="24.95" hidden="1" customHeight="1" thickTop="1" thickBot="1" x14ac:dyDescent="0.3">
      <c r="A95" s="153" t="s">
        <v>29</v>
      </c>
      <c r="B95" s="154"/>
      <c r="C95" s="155">
        <v>726246</v>
      </c>
      <c r="D95" s="156">
        <v>720626</v>
      </c>
      <c r="E95" s="157">
        <f>D95/C95</f>
        <v>0.99226157527890002</v>
      </c>
      <c r="F95" s="158">
        <f>C95-D95</f>
        <v>5620</v>
      </c>
      <c r="G95" s="159">
        <v>1</v>
      </c>
      <c r="I95" s="153" t="s">
        <v>29</v>
      </c>
      <c r="J95" s="154"/>
      <c r="K95" s="155"/>
      <c r="L95" s="156"/>
      <c r="M95" s="157"/>
      <c r="N95" s="158">
        <f>K95-L95</f>
        <v>0</v>
      </c>
      <c r="O95" s="159">
        <v>1</v>
      </c>
    </row>
    <row r="96" spans="1:23" ht="24.95" customHeight="1" thickTop="1" thickBot="1" x14ac:dyDescent="0.3">
      <c r="A96" s="153" t="s">
        <v>34</v>
      </c>
      <c r="B96" s="154"/>
      <c r="C96" s="167">
        <v>1273754</v>
      </c>
      <c r="D96" s="156">
        <v>166230</v>
      </c>
      <c r="E96" s="157">
        <f>D96/C96</f>
        <v>0.13050400626808631</v>
      </c>
      <c r="F96" s="158">
        <f>C96-D96</f>
        <v>1107524</v>
      </c>
      <c r="G96" s="168"/>
      <c r="I96" s="153" t="s">
        <v>34</v>
      </c>
      <c r="J96" s="154"/>
      <c r="K96" s="167">
        <v>1107530</v>
      </c>
      <c r="L96" s="156">
        <v>250823</v>
      </c>
      <c r="M96" s="157">
        <f>L96/K96</f>
        <v>0.22647061479147293</v>
      </c>
      <c r="N96" s="158">
        <f>K96-L96</f>
        <v>856707</v>
      </c>
      <c r="O96" s="168"/>
    </row>
    <row r="97" spans="1:7" ht="15.75" thickBot="1" x14ac:dyDescent="0.3">
      <c r="A97" s="141"/>
      <c r="B97" s="142"/>
      <c r="C97" s="142"/>
      <c r="D97" s="142"/>
      <c r="E97" s="142"/>
      <c r="F97" s="142"/>
      <c r="G97" s="142"/>
    </row>
    <row r="98" spans="1:7" ht="24.95" customHeight="1" thickTop="1" thickBot="1" x14ac:dyDescent="0.3">
      <c r="A98" s="87" t="s">
        <v>57</v>
      </c>
      <c r="B98" s="104"/>
      <c r="C98" s="104">
        <f>SUM(C101:C101)</f>
        <v>590000</v>
      </c>
      <c r="D98" s="106">
        <f>SUM(D101:D101)</f>
        <v>589900</v>
      </c>
      <c r="E98" s="107">
        <f>D98/C98</f>
        <v>0.99983050847457622</v>
      </c>
      <c r="F98" s="106">
        <f>SUM(F101:F101)</f>
        <v>100</v>
      </c>
      <c r="G98" s="108">
        <v>1</v>
      </c>
    </row>
    <row r="99" spans="1:7" ht="24.95" customHeight="1" thickTop="1" thickBot="1" x14ac:dyDescent="0.3">
      <c r="A99" s="128" t="s">
        <v>37</v>
      </c>
      <c r="B99" s="172" t="s">
        <v>11</v>
      </c>
      <c r="C99" s="173"/>
      <c r="D99" s="173"/>
      <c r="E99" s="173"/>
      <c r="F99" s="173"/>
      <c r="G99" s="173"/>
    </row>
    <row r="100" spans="1:7" ht="24.95" customHeight="1" thickBot="1" x14ac:dyDescent="0.3">
      <c r="A100" s="132"/>
      <c r="B100" s="133" t="s">
        <v>13</v>
      </c>
      <c r="C100" s="133" t="s">
        <v>12</v>
      </c>
      <c r="D100" s="134" t="s">
        <v>14</v>
      </c>
      <c r="E100" s="135" t="s">
        <v>15</v>
      </c>
      <c r="F100" s="133" t="s">
        <v>16</v>
      </c>
      <c r="G100" s="133"/>
    </row>
    <row r="101" spans="1:7" ht="24.95" customHeight="1" thickTop="1" thickBot="1" x14ac:dyDescent="0.3">
      <c r="A101" s="153" t="s">
        <v>29</v>
      </c>
      <c r="B101" s="154"/>
      <c r="C101" s="156">
        <v>590000</v>
      </c>
      <c r="D101" s="156">
        <v>589900</v>
      </c>
      <c r="E101" s="157">
        <f>D101/C101</f>
        <v>0.99983050847457622</v>
      </c>
      <c r="F101" s="158">
        <f>C101-D101</f>
        <v>100</v>
      </c>
      <c r="G101" s="174">
        <v>1</v>
      </c>
    </row>
    <row r="102" spans="1:7" ht="21" customHeight="1" thickBot="1" x14ac:dyDescent="0.3"/>
    <row r="103" spans="1:7" ht="24.95" customHeight="1" thickTop="1" thickBot="1" x14ac:dyDescent="0.3">
      <c r="A103" s="87" t="s">
        <v>58</v>
      </c>
      <c r="B103" s="104"/>
      <c r="C103" s="104">
        <f>SUM(C106:C106)</f>
        <v>270000</v>
      </c>
      <c r="D103" s="106">
        <f>SUM(D106:D106)</f>
        <v>269500</v>
      </c>
      <c r="E103" s="107">
        <f>D103/C103</f>
        <v>0.99814814814814812</v>
      </c>
      <c r="F103" s="106">
        <f>SUM(F106:F106)</f>
        <v>500</v>
      </c>
      <c r="G103" s="108">
        <v>1</v>
      </c>
    </row>
    <row r="104" spans="1:7" ht="24.95" customHeight="1" thickTop="1" thickBot="1" x14ac:dyDescent="0.3">
      <c r="A104" s="128" t="s">
        <v>37</v>
      </c>
      <c r="B104" s="172" t="s">
        <v>11</v>
      </c>
      <c r="C104" s="173"/>
      <c r="D104" s="173"/>
      <c r="E104" s="173"/>
      <c r="F104" s="173"/>
      <c r="G104" s="173"/>
    </row>
    <row r="105" spans="1:7" ht="24.95" customHeight="1" thickBot="1" x14ac:dyDescent="0.3">
      <c r="A105" s="132"/>
      <c r="B105" s="133" t="s">
        <v>13</v>
      </c>
      <c r="C105" s="133" t="s">
        <v>12</v>
      </c>
      <c r="D105" s="134" t="s">
        <v>14</v>
      </c>
      <c r="E105" s="135" t="s">
        <v>15</v>
      </c>
      <c r="F105" s="133" t="s">
        <v>16</v>
      </c>
      <c r="G105" s="133"/>
    </row>
    <row r="106" spans="1:7" ht="24.95" customHeight="1" thickTop="1" thickBot="1" x14ac:dyDescent="0.3">
      <c r="A106" s="153" t="s">
        <v>29</v>
      </c>
      <c r="B106" s="154"/>
      <c r="C106" s="156">
        <v>270000</v>
      </c>
      <c r="D106" s="156">
        <v>269500</v>
      </c>
      <c r="E106" s="157">
        <f>D106/C106</f>
        <v>0.99814814814814812</v>
      </c>
      <c r="F106" s="158">
        <f>C106-D106</f>
        <v>500</v>
      </c>
      <c r="G106" s="174">
        <v>1</v>
      </c>
    </row>
  </sheetData>
  <mergeCells count="63">
    <mergeCell ref="G95:G96"/>
    <mergeCell ref="O95:O96"/>
    <mergeCell ref="A99:A100"/>
    <mergeCell ref="B99:G99"/>
    <mergeCell ref="A104:A105"/>
    <mergeCell ref="B104:G104"/>
    <mergeCell ref="G88:G90"/>
    <mergeCell ref="O88:O90"/>
    <mergeCell ref="A93:A94"/>
    <mergeCell ref="B93:G93"/>
    <mergeCell ref="I93:I94"/>
    <mergeCell ref="J93:O93"/>
    <mergeCell ref="G78:G83"/>
    <mergeCell ref="O78:O83"/>
    <mergeCell ref="A86:A87"/>
    <mergeCell ref="B86:G86"/>
    <mergeCell ref="I86:I87"/>
    <mergeCell ref="J86:O86"/>
    <mergeCell ref="G71:G73"/>
    <mergeCell ref="O71:O73"/>
    <mergeCell ref="A76:A77"/>
    <mergeCell ref="B76:G76"/>
    <mergeCell ref="I76:I77"/>
    <mergeCell ref="J76:O76"/>
    <mergeCell ref="G64:G66"/>
    <mergeCell ref="O64:O66"/>
    <mergeCell ref="A69:A70"/>
    <mergeCell ref="B69:G69"/>
    <mergeCell ref="I69:I70"/>
    <mergeCell ref="J69:O69"/>
    <mergeCell ref="G55:G59"/>
    <mergeCell ref="O55:O59"/>
    <mergeCell ref="A62:A63"/>
    <mergeCell ref="B62:G62"/>
    <mergeCell ref="I62:I63"/>
    <mergeCell ref="J62:O62"/>
    <mergeCell ref="G47:G50"/>
    <mergeCell ref="O47:O50"/>
    <mergeCell ref="A53:A54"/>
    <mergeCell ref="B53:G53"/>
    <mergeCell ref="I53:I54"/>
    <mergeCell ref="J53:O53"/>
    <mergeCell ref="G37:G42"/>
    <mergeCell ref="O37:O42"/>
    <mergeCell ref="A45:A46"/>
    <mergeCell ref="B45:G45"/>
    <mergeCell ref="I45:I46"/>
    <mergeCell ref="J45:O45"/>
    <mergeCell ref="I9:O9"/>
    <mergeCell ref="A10:A32"/>
    <mergeCell ref="B10:G10"/>
    <mergeCell ref="I10:I32"/>
    <mergeCell ref="J10:O10"/>
    <mergeCell ref="A35:A36"/>
    <mergeCell ref="B35:G35"/>
    <mergeCell ref="I35:I36"/>
    <mergeCell ref="J35:O35"/>
    <mergeCell ref="A1:F1"/>
    <mergeCell ref="A2:F2"/>
    <mergeCell ref="A3:F3"/>
    <mergeCell ref="A4:F4"/>
    <mergeCell ref="A5:F5"/>
    <mergeCell ref="A9:G9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2015-03-31T20:04:24Z</dcterms:created>
  <dcterms:modified xsi:type="dcterms:W3CDTF">2015-03-31T20:04:59Z</dcterms:modified>
</cp:coreProperties>
</file>