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20" yWindow="1350" windowWidth="15195" windowHeight="9990"/>
  </bookViews>
  <sheets>
    <sheet name="PP SMN" sheetId="11" r:id="rId1"/>
    <sheet name="PP SMN (2)" sheetId="24" state="hidden" r:id="rId2"/>
    <sheet name="PREP_POR_PP" sheetId="18" r:id="rId3"/>
    <sheet name="PIA_PIM" sheetId="8" r:id="rId4"/>
    <sheet name="EJECUCIÓN_TRIMESTRE" sheetId="19" state="hidden" r:id="rId5"/>
    <sheet name="002_POR_GENÉRICA" sheetId="4" r:id="rId6"/>
    <sheet name="002_POR_GENÉRICA (2)" sheetId="15" state="hidden" r:id="rId7"/>
    <sheet name="21_GENÉRICATRIM" sheetId="22" r:id="rId8"/>
    <sheet name="002_POR_ESPECIFICA_GASTO" sheetId="1" r:id="rId9"/>
    <sheet name="002_POR_FUENTE DE FINANC" sheetId="16" r:id="rId10"/>
    <sheet name="002_POR_FUENTE DE FINANC (2)" sheetId="17" state="hidden" r:id="rId11"/>
    <sheet name="002_POR_PRODUCTO" sheetId="5" r:id="rId12"/>
  </sheets>
  <definedNames>
    <definedName name="_xlnm._FilterDatabase" localSheetId="8" hidden="1">'002_POR_ESPECIFICA_GASTO'!$M$1:$M$234</definedName>
    <definedName name="_xlnm._FilterDatabase" localSheetId="9" hidden="1">'002_POR_FUENTE DE FINANC'!#REF!</definedName>
    <definedName name="_xlnm._FilterDatabase" localSheetId="10" hidden="1">'002_POR_FUENTE DE FINANC (2)'!#REF!</definedName>
  </definedNames>
  <calcPr calcId="145621"/>
  <fileRecoveryPr autoRecover="0"/>
</workbook>
</file>

<file path=xl/calcChain.xml><?xml version="1.0" encoding="utf-8"?>
<calcChain xmlns="http://schemas.openxmlformats.org/spreadsheetml/2006/main">
  <c r="L52" i="18" l="1"/>
  <c r="AG46" i="18" s="1"/>
  <c r="F88" i="5" l="1"/>
  <c r="G88" i="5"/>
  <c r="H88" i="5"/>
  <c r="I88" i="5"/>
  <c r="J88" i="5"/>
  <c r="K88" i="5"/>
  <c r="E88" i="5"/>
  <c r="F87" i="5"/>
  <c r="G87" i="5"/>
  <c r="H87" i="5"/>
  <c r="I87" i="5"/>
  <c r="J87" i="5"/>
  <c r="K87" i="5"/>
  <c r="E87" i="5"/>
  <c r="L85" i="5"/>
  <c r="L84" i="5"/>
  <c r="L82" i="5"/>
  <c r="L81" i="5"/>
  <c r="L79" i="5"/>
  <c r="L78" i="5"/>
  <c r="L80" i="5" l="1"/>
  <c r="L83" i="5"/>
  <c r="L86" i="5"/>
  <c r="F57" i="16"/>
  <c r="G57" i="16"/>
  <c r="H57" i="16"/>
  <c r="I57" i="16"/>
  <c r="J57" i="16"/>
  <c r="K57" i="16"/>
  <c r="F56" i="16"/>
  <c r="G56" i="16"/>
  <c r="H56" i="16"/>
  <c r="I56" i="16"/>
  <c r="J56" i="16"/>
  <c r="K56" i="16"/>
  <c r="H212" i="1" l="1"/>
  <c r="I212" i="1"/>
  <c r="L212" i="1"/>
  <c r="F212" i="1"/>
  <c r="G211" i="1"/>
  <c r="H211" i="1"/>
  <c r="I211" i="1"/>
  <c r="J211" i="1"/>
  <c r="J212" i="1" s="1"/>
  <c r="K211" i="1"/>
  <c r="L211" i="1"/>
  <c r="F211" i="1"/>
  <c r="G210" i="1"/>
  <c r="G212" i="1" s="1"/>
  <c r="H210" i="1"/>
  <c r="I210" i="1"/>
  <c r="J210" i="1"/>
  <c r="K210" i="1"/>
  <c r="K212" i="1" s="1"/>
  <c r="L210" i="1"/>
  <c r="F210" i="1"/>
  <c r="M190" i="1"/>
  <c r="M189" i="1"/>
  <c r="M187" i="1"/>
  <c r="M186" i="1"/>
  <c r="M211" i="1" l="1"/>
  <c r="M212" i="1" s="1"/>
  <c r="M188" i="1"/>
  <c r="M210" i="1"/>
  <c r="M191" i="1"/>
  <c r="K30" i="22"/>
  <c r="L30" i="22"/>
  <c r="M30" i="22"/>
  <c r="E91" i="8" l="1"/>
  <c r="D91" i="8"/>
  <c r="F90" i="8"/>
  <c r="F89" i="8"/>
  <c r="F88" i="8"/>
  <c r="F87" i="8"/>
  <c r="F86" i="8"/>
  <c r="F85" i="8"/>
  <c r="F84" i="8"/>
  <c r="F91" i="8" l="1"/>
  <c r="E43" i="19"/>
  <c r="E44" i="19"/>
  <c r="E45" i="19"/>
  <c r="E46" i="19"/>
  <c r="E47" i="19"/>
  <c r="E48" i="19"/>
  <c r="E49" i="19"/>
  <c r="L71" i="18" l="1"/>
  <c r="AH52" i="18" s="1"/>
  <c r="L70" i="18"/>
  <c r="AG52" i="18" s="1"/>
  <c r="L68" i="18"/>
  <c r="AH51" i="18" s="1"/>
  <c r="L67" i="18"/>
  <c r="AG51" i="18" s="1"/>
  <c r="L65" i="18"/>
  <c r="AH50" i="18" s="1"/>
  <c r="L64" i="18"/>
  <c r="AG50" i="18" s="1"/>
  <c r="L62" i="18"/>
  <c r="AH49" i="18" s="1"/>
  <c r="L61" i="18"/>
  <c r="AG49" i="18" s="1"/>
  <c r="L59" i="18"/>
  <c r="AH48" i="18" s="1"/>
  <c r="L58" i="18"/>
  <c r="AG48" i="18" s="1"/>
  <c r="L56" i="18"/>
  <c r="AH47" i="18" s="1"/>
  <c r="L55" i="18"/>
  <c r="AG47" i="18" s="1"/>
  <c r="L53" i="18"/>
  <c r="AH46" i="18" s="1"/>
  <c r="L50" i="18"/>
  <c r="AH45" i="18" s="1"/>
  <c r="L49" i="18"/>
  <c r="AG45" i="18" s="1"/>
  <c r="L47" i="18"/>
  <c r="AH44" i="18" s="1"/>
  <c r="L46" i="18"/>
  <c r="AG44" i="18" s="1"/>
  <c r="L44" i="18"/>
  <c r="AH43" i="18" s="1"/>
  <c r="L43" i="18"/>
  <c r="AG43" i="18" s="1"/>
  <c r="L45" i="18" l="1"/>
  <c r="L51" i="18"/>
  <c r="L57" i="18"/>
  <c r="L69" i="18"/>
  <c r="L63" i="18"/>
  <c r="L66" i="18"/>
  <c r="L48" i="18"/>
  <c r="L60" i="18"/>
  <c r="L72" i="18"/>
  <c r="L54" i="18"/>
  <c r="F74" i="18"/>
  <c r="G74" i="18"/>
  <c r="H74" i="18"/>
  <c r="I74" i="18"/>
  <c r="J74" i="18"/>
  <c r="K74" i="18"/>
  <c r="L74" i="18"/>
  <c r="E74" i="18"/>
  <c r="F73" i="18"/>
  <c r="G73" i="18"/>
  <c r="H73" i="18"/>
  <c r="I73" i="18"/>
  <c r="J73" i="18"/>
  <c r="K73" i="18"/>
  <c r="E73" i="18"/>
  <c r="L73" i="18" l="1"/>
  <c r="L75" i="18" s="1"/>
  <c r="H75" i="18"/>
  <c r="J75" i="18"/>
  <c r="F75" i="18"/>
  <c r="G75" i="18"/>
  <c r="K75" i="18"/>
  <c r="I75" i="18"/>
  <c r="E75" i="18"/>
  <c r="AI44" i="18"/>
  <c r="AI45" i="18"/>
  <c r="AI46" i="18"/>
  <c r="AI47" i="18"/>
  <c r="AI48" i="18"/>
  <c r="AI49" i="18"/>
  <c r="AI50" i="18"/>
  <c r="AI51" i="18"/>
  <c r="AI52" i="18"/>
  <c r="AI43" i="18"/>
  <c r="M15" i="1" l="1"/>
  <c r="M16" i="1"/>
  <c r="M18" i="1"/>
  <c r="M19" i="1"/>
  <c r="M21" i="1"/>
  <c r="M22" i="1"/>
  <c r="M24" i="1"/>
  <c r="M25" i="1"/>
  <c r="M27" i="1"/>
  <c r="M28" i="1"/>
  <c r="M30" i="1"/>
  <c r="M31" i="1"/>
  <c r="M33" i="1"/>
  <c r="M34" i="1"/>
  <c r="M36" i="1"/>
  <c r="M37" i="1"/>
  <c r="M39" i="1"/>
  <c r="M40" i="1"/>
  <c r="M42" i="1"/>
  <c r="M43" i="1"/>
  <c r="M45" i="1"/>
  <c r="M46" i="1"/>
  <c r="M48" i="1"/>
  <c r="M49" i="1"/>
  <c r="M51" i="1"/>
  <c r="M52" i="1"/>
  <c r="M54" i="1"/>
  <c r="M55" i="1"/>
  <c r="M57" i="1"/>
  <c r="M58" i="1"/>
  <c r="M60" i="1"/>
  <c r="M61" i="1"/>
  <c r="M63" i="1"/>
  <c r="M64" i="1"/>
  <c r="M171" i="1"/>
  <c r="M172" i="1"/>
  <c r="M174" i="1"/>
  <c r="M175" i="1"/>
  <c r="M177" i="1"/>
  <c r="M178" i="1"/>
  <c r="M180" i="1"/>
  <c r="M181" i="1"/>
  <c r="M183" i="1"/>
  <c r="M184" i="1"/>
  <c r="M192" i="1"/>
  <c r="M193" i="1"/>
  <c r="M195" i="1"/>
  <c r="M196" i="1"/>
  <c r="M198" i="1"/>
  <c r="M199" i="1"/>
  <c r="M201" i="1"/>
  <c r="M202" i="1"/>
  <c r="M204" i="1"/>
  <c r="M205" i="1"/>
  <c r="M207" i="1"/>
  <c r="M208" i="1"/>
  <c r="M173" i="1" l="1"/>
  <c r="M200" i="1"/>
  <c r="M179" i="1"/>
  <c r="M50" i="1"/>
  <c r="M44" i="1"/>
  <c r="M38" i="1"/>
  <c r="M35" i="1"/>
  <c r="M29" i="1"/>
  <c r="M17" i="1"/>
  <c r="M62" i="1"/>
  <c r="M59" i="1"/>
  <c r="M41" i="1"/>
  <c r="M203" i="1"/>
  <c r="M176" i="1"/>
  <c r="M209" i="1"/>
  <c r="M185" i="1"/>
  <c r="M65" i="1"/>
  <c r="M53" i="1"/>
  <c r="M26" i="1"/>
  <c r="M20" i="1"/>
  <c r="M206" i="1"/>
  <c r="M182" i="1"/>
  <c r="M56" i="1"/>
  <c r="M47" i="1"/>
  <c r="M32" i="1"/>
  <c r="M23" i="1"/>
  <c r="M194" i="1"/>
  <c r="M197" i="1"/>
  <c r="M66" i="1"/>
  <c r="M67" i="1"/>
  <c r="M69" i="1"/>
  <c r="M70" i="1"/>
  <c r="M72" i="1"/>
  <c r="M73" i="1"/>
  <c r="M75" i="1"/>
  <c r="M76" i="1"/>
  <c r="M78" i="1"/>
  <c r="M79" i="1"/>
  <c r="M81" i="1"/>
  <c r="M82" i="1"/>
  <c r="M84" i="1"/>
  <c r="M85" i="1"/>
  <c r="M87" i="1"/>
  <c r="M88" i="1"/>
  <c r="M90" i="1"/>
  <c r="M91" i="1"/>
  <c r="M93" i="1"/>
  <c r="M94" i="1"/>
  <c r="M96" i="1"/>
  <c r="M97" i="1"/>
  <c r="M99" i="1"/>
  <c r="M100" i="1"/>
  <c r="M102" i="1"/>
  <c r="M103" i="1"/>
  <c r="M105" i="1"/>
  <c r="M106" i="1"/>
  <c r="M108" i="1"/>
  <c r="M109" i="1"/>
  <c r="M111" i="1"/>
  <c r="M112" i="1"/>
  <c r="M114" i="1"/>
  <c r="M115" i="1"/>
  <c r="M117" i="1"/>
  <c r="M118" i="1"/>
  <c r="M120" i="1"/>
  <c r="M121" i="1"/>
  <c r="M123" i="1"/>
  <c r="M124" i="1"/>
  <c r="M126" i="1"/>
  <c r="M127" i="1"/>
  <c r="M129" i="1"/>
  <c r="M130" i="1"/>
  <c r="M132" i="1"/>
  <c r="M133" i="1"/>
  <c r="M135" i="1"/>
  <c r="M136" i="1"/>
  <c r="M138" i="1"/>
  <c r="M139" i="1"/>
  <c r="M141" i="1"/>
  <c r="M142" i="1"/>
  <c r="M144" i="1"/>
  <c r="M145" i="1"/>
  <c r="M147" i="1"/>
  <c r="M148" i="1"/>
  <c r="M150" i="1"/>
  <c r="M151" i="1"/>
  <c r="M153" i="1"/>
  <c r="M154" i="1"/>
  <c r="M156" i="1"/>
  <c r="M157" i="1"/>
  <c r="M159" i="1"/>
  <c r="M160" i="1"/>
  <c r="M162" i="1"/>
  <c r="M163" i="1"/>
  <c r="M165" i="1"/>
  <c r="M166" i="1"/>
  <c r="M168" i="1"/>
  <c r="M169" i="1"/>
  <c r="M167" i="1" l="1"/>
  <c r="M161" i="1"/>
  <c r="M155" i="1"/>
  <c r="M149" i="1"/>
  <c r="M143" i="1"/>
  <c r="M137" i="1"/>
  <c r="M131" i="1"/>
  <c r="M125" i="1"/>
  <c r="M119" i="1"/>
  <c r="M113" i="1"/>
  <c r="M107" i="1"/>
  <c r="M101" i="1"/>
  <c r="M95" i="1"/>
  <c r="M89" i="1"/>
  <c r="M83" i="1"/>
  <c r="M77" i="1"/>
  <c r="M71" i="1"/>
  <c r="M170" i="1"/>
  <c r="M164" i="1"/>
  <c r="M68" i="1"/>
  <c r="M158" i="1"/>
  <c r="M152" i="1"/>
  <c r="M146" i="1"/>
  <c r="M140" i="1"/>
  <c r="M134" i="1"/>
  <c r="M128" i="1"/>
  <c r="M122" i="1"/>
  <c r="M116" i="1"/>
  <c r="M110" i="1"/>
  <c r="M104" i="1"/>
  <c r="M98" i="1"/>
  <c r="M92" i="1"/>
  <c r="M86" i="1"/>
  <c r="M80" i="1"/>
  <c r="M74" i="1"/>
  <c r="F58" i="4"/>
  <c r="G58" i="4"/>
  <c r="H58" i="4"/>
  <c r="I58" i="4"/>
  <c r="J58" i="4"/>
  <c r="K58" i="4"/>
  <c r="L49" i="4"/>
  <c r="L76" i="5" l="1"/>
  <c r="L75" i="5"/>
  <c r="L73" i="5"/>
  <c r="L72" i="5"/>
  <c r="L70" i="5"/>
  <c r="L69" i="5"/>
  <c r="L67" i="5"/>
  <c r="L66" i="5"/>
  <c r="L64" i="5"/>
  <c r="L63" i="5"/>
  <c r="L61" i="5"/>
  <c r="L60" i="5"/>
  <c r="L58" i="5"/>
  <c r="L57" i="5"/>
  <c r="L55" i="5"/>
  <c r="L54" i="5"/>
  <c r="L52" i="5"/>
  <c r="L51" i="5"/>
  <c r="L49" i="5"/>
  <c r="L48" i="5"/>
  <c r="L46" i="5"/>
  <c r="L45" i="5"/>
  <c r="L43" i="5"/>
  <c r="L42" i="5"/>
  <c r="L40" i="5"/>
  <c r="L39" i="5"/>
  <c r="L37" i="5"/>
  <c r="L36" i="5"/>
  <c r="L34" i="5"/>
  <c r="L33" i="5"/>
  <c r="L31" i="5"/>
  <c r="L30" i="5"/>
  <c r="L28" i="5"/>
  <c r="L27" i="5"/>
  <c r="L25" i="5"/>
  <c r="L24" i="5"/>
  <c r="L22" i="5"/>
  <c r="L21" i="5"/>
  <c r="F59" i="4"/>
  <c r="F60" i="4" s="1"/>
  <c r="G59" i="4"/>
  <c r="G60" i="4" s="1"/>
  <c r="H59" i="4"/>
  <c r="H60" i="4" s="1"/>
  <c r="I59" i="4"/>
  <c r="I60" i="4" s="1"/>
  <c r="J59" i="4"/>
  <c r="J60" i="4" s="1"/>
  <c r="K59" i="4"/>
  <c r="K60" i="4" s="1"/>
  <c r="E59" i="4"/>
  <c r="E58" i="4"/>
  <c r="E57" i="16"/>
  <c r="E56" i="16"/>
  <c r="L54" i="16"/>
  <c r="L53" i="16"/>
  <c r="L51" i="16"/>
  <c r="L50" i="16"/>
  <c r="L48" i="16"/>
  <c r="L47" i="16"/>
  <c r="L45" i="16"/>
  <c r="L44" i="16"/>
  <c r="L56" i="4"/>
  <c r="L55" i="4"/>
  <c r="L53" i="4"/>
  <c r="L52" i="4"/>
  <c r="L50" i="4"/>
  <c r="L47" i="4"/>
  <c r="L46" i="4"/>
  <c r="D50" i="8"/>
  <c r="E50" i="8"/>
  <c r="L49" i="16" l="1"/>
  <c r="L55" i="16"/>
  <c r="H58" i="16"/>
  <c r="L23" i="5"/>
  <c r="L35" i="5"/>
  <c r="L59" i="5"/>
  <c r="L71" i="5"/>
  <c r="L29" i="5"/>
  <c r="L41" i="5"/>
  <c r="L47" i="5"/>
  <c r="L53" i="5"/>
  <c r="L65" i="5"/>
  <c r="L77" i="5"/>
  <c r="I58" i="16"/>
  <c r="E60" i="4"/>
  <c r="L48" i="4"/>
  <c r="L26" i="5"/>
  <c r="L32" i="5"/>
  <c r="L38" i="5"/>
  <c r="L44" i="5"/>
  <c r="L50" i="5"/>
  <c r="L56" i="5"/>
  <c r="L62" i="5"/>
  <c r="L68" i="5"/>
  <c r="L74" i="5"/>
  <c r="L46" i="16"/>
  <c r="L52" i="16"/>
  <c r="E58" i="16"/>
  <c r="I89" i="5"/>
  <c r="H89" i="5"/>
  <c r="K89" i="5"/>
  <c r="G89" i="5"/>
  <c r="J89" i="5"/>
  <c r="F89" i="5"/>
  <c r="L88" i="5"/>
  <c r="E89" i="5"/>
  <c r="L87" i="5"/>
  <c r="L58" i="4"/>
  <c r="L59" i="4"/>
  <c r="L57" i="16"/>
  <c r="K58" i="16"/>
  <c r="G58" i="16"/>
  <c r="J58" i="16"/>
  <c r="F58" i="16"/>
  <c r="L56" i="16"/>
  <c r="L57" i="4"/>
  <c r="L54" i="4"/>
  <c r="L51" i="4"/>
  <c r="AA34" i="22"/>
  <c r="AB34" i="22" s="1"/>
  <c r="AC34" i="22"/>
  <c r="AD34" i="22" s="1"/>
  <c r="AE34" i="22"/>
  <c r="AF34" i="22" s="1"/>
  <c r="AG34" i="22"/>
  <c r="AH34" i="22" s="1"/>
  <c r="AA35" i="22"/>
  <c r="AB35" i="22" s="1"/>
  <c r="AC35" i="22"/>
  <c r="AE35" i="22"/>
  <c r="AF35" i="22" s="1"/>
  <c r="AG35" i="22"/>
  <c r="AH35" i="22" s="1"/>
  <c r="AA36" i="22"/>
  <c r="AB36" i="22" s="1"/>
  <c r="AC36" i="22"/>
  <c r="AD36" i="22" s="1"/>
  <c r="AE36" i="22"/>
  <c r="AF36" i="22" s="1"/>
  <c r="AG36" i="22"/>
  <c r="AH36" i="22" s="1"/>
  <c r="AA37" i="22"/>
  <c r="AB37" i="22" s="1"/>
  <c r="AC37" i="22"/>
  <c r="AE37" i="22"/>
  <c r="AF37" i="22" s="1"/>
  <c r="AG37" i="22"/>
  <c r="AH37" i="22" s="1"/>
  <c r="AA38" i="22"/>
  <c r="AB38" i="22" s="1"/>
  <c r="AC38" i="22"/>
  <c r="AD38" i="22" s="1"/>
  <c r="AE38" i="22"/>
  <c r="AF38" i="22" s="1"/>
  <c r="AG38" i="22"/>
  <c r="AH38" i="22" s="1"/>
  <c r="AA39" i="22"/>
  <c r="AB39" i="22" s="1"/>
  <c r="AC39" i="22"/>
  <c r="AE39" i="22"/>
  <c r="AF39" i="22" s="1"/>
  <c r="AG39" i="22"/>
  <c r="AH39" i="22" s="1"/>
  <c r="AA40" i="22"/>
  <c r="AB40" i="22" s="1"/>
  <c r="AC40" i="22"/>
  <c r="AD40" i="22" s="1"/>
  <c r="AE40" i="22"/>
  <c r="AF40" i="22" s="1"/>
  <c r="AG40" i="22"/>
  <c r="AH40" i="22" s="1"/>
  <c r="K41" i="22"/>
  <c r="L41" i="22"/>
  <c r="M41" i="22"/>
  <c r="N41" i="22"/>
  <c r="O41" i="22"/>
  <c r="P41" i="22"/>
  <c r="Q41" i="22"/>
  <c r="R41" i="22"/>
  <c r="S41" i="22"/>
  <c r="T41" i="22"/>
  <c r="U41" i="22"/>
  <c r="V41" i="22"/>
  <c r="X41" i="22"/>
  <c r="AA45" i="22"/>
  <c r="AB45" i="22" s="1"/>
  <c r="AC45" i="22"/>
  <c r="AD45" i="22" s="1"/>
  <c r="AE45" i="22"/>
  <c r="AF45" i="22" s="1"/>
  <c r="AG45" i="22"/>
  <c r="AH45" i="22" s="1"/>
  <c r="AG41" i="22" l="1"/>
  <c r="AH41" i="22" s="1"/>
  <c r="L58" i="16"/>
  <c r="L60" i="4"/>
  <c r="L89" i="5"/>
  <c r="Y39" i="22"/>
  <c r="Z39" i="22" s="1"/>
  <c r="Y37" i="22"/>
  <c r="Z37" i="22" s="1"/>
  <c r="Y35" i="22"/>
  <c r="Z35" i="22" s="1"/>
  <c r="AC41" i="22"/>
  <c r="AD41" i="22" s="1"/>
  <c r="Y40" i="22"/>
  <c r="Z40" i="22" s="1"/>
  <c r="Y38" i="22"/>
  <c r="Z38" i="22" s="1"/>
  <c r="Y36" i="22"/>
  <c r="Z36" i="22" s="1"/>
  <c r="AE41" i="22"/>
  <c r="AF41" i="22" s="1"/>
  <c r="Y34" i="22"/>
  <c r="Z34" i="22" s="1"/>
  <c r="AD39" i="22"/>
  <c r="AD37" i="22"/>
  <c r="AD35" i="22"/>
  <c r="Y45" i="22"/>
  <c r="Z45" i="22" s="1"/>
  <c r="AA41" i="22"/>
  <c r="AB41" i="22" s="1"/>
  <c r="Y41" i="22" l="1"/>
  <c r="Z41" i="22" s="1"/>
  <c r="X52" i="22"/>
  <c r="V52" i="22"/>
  <c r="U52" i="22"/>
  <c r="T52" i="22"/>
  <c r="S52" i="22"/>
  <c r="R52" i="22"/>
  <c r="Q52" i="22"/>
  <c r="P52" i="22"/>
  <c r="O52" i="22"/>
  <c r="N52" i="22"/>
  <c r="M52" i="22"/>
  <c r="L52" i="22"/>
  <c r="K52" i="22"/>
  <c r="AG51" i="22"/>
  <c r="AH51" i="22" s="1"/>
  <c r="AE51" i="22"/>
  <c r="AF51" i="22" s="1"/>
  <c r="AC51" i="22"/>
  <c r="AD51" i="22" s="1"/>
  <c r="AA51" i="22"/>
  <c r="AB51" i="22" s="1"/>
  <c r="AG50" i="22"/>
  <c r="AH50" i="22" s="1"/>
  <c r="AE50" i="22"/>
  <c r="AF50" i="22" s="1"/>
  <c r="AC50" i="22"/>
  <c r="AD50" i="22" s="1"/>
  <c r="AA50" i="22"/>
  <c r="AB50" i="22" s="1"/>
  <c r="AG49" i="22"/>
  <c r="AH49" i="22" s="1"/>
  <c r="AE49" i="22"/>
  <c r="AF49" i="22" s="1"/>
  <c r="AC49" i="22"/>
  <c r="AD49" i="22" s="1"/>
  <c r="AA49" i="22"/>
  <c r="AG48" i="22"/>
  <c r="AH48" i="22" s="1"/>
  <c r="AE48" i="22"/>
  <c r="AF48" i="22" s="1"/>
  <c r="AC48" i="22"/>
  <c r="AA48" i="22"/>
  <c r="AB48" i="22" s="1"/>
  <c r="AG47" i="22"/>
  <c r="AH47" i="22" s="1"/>
  <c r="AE47" i="22"/>
  <c r="AF47" i="22" s="1"/>
  <c r="AC47" i="22"/>
  <c r="AD47" i="22" s="1"/>
  <c r="AA47" i="22"/>
  <c r="AB47" i="22" s="1"/>
  <c r="AG46" i="22"/>
  <c r="AH46" i="22" s="1"/>
  <c r="AE46" i="22"/>
  <c r="AF46" i="22" s="1"/>
  <c r="AC46" i="22"/>
  <c r="AD46" i="22" s="1"/>
  <c r="AA46" i="22"/>
  <c r="AB46" i="22" s="1"/>
  <c r="X63" i="22"/>
  <c r="AG62" i="22"/>
  <c r="AH62" i="22" s="1"/>
  <c r="AE62" i="22"/>
  <c r="AF62" i="22" s="1"/>
  <c r="AC62" i="22"/>
  <c r="AD62" i="22" s="1"/>
  <c r="AA62" i="22"/>
  <c r="AB62" i="22" s="1"/>
  <c r="AG61" i="22"/>
  <c r="AH61" i="22" s="1"/>
  <c r="AE61" i="22"/>
  <c r="AF61" i="22" s="1"/>
  <c r="AC61" i="22"/>
  <c r="AD61" i="22" s="1"/>
  <c r="AA61" i="22"/>
  <c r="AG60" i="22"/>
  <c r="AH60" i="22" s="1"/>
  <c r="AE60" i="22"/>
  <c r="AF60" i="22" s="1"/>
  <c r="AC60" i="22"/>
  <c r="AD60" i="22" s="1"/>
  <c r="AA60" i="22"/>
  <c r="AG59" i="22"/>
  <c r="AH59" i="22" s="1"/>
  <c r="AE59" i="22"/>
  <c r="AF59" i="22" s="1"/>
  <c r="AC59" i="22"/>
  <c r="AD59" i="22" s="1"/>
  <c r="AA59" i="22"/>
  <c r="AG58" i="22"/>
  <c r="AH58" i="22" s="1"/>
  <c r="AE58" i="22"/>
  <c r="AF58" i="22" s="1"/>
  <c r="AC58" i="22"/>
  <c r="AD58" i="22" s="1"/>
  <c r="AA58" i="22"/>
  <c r="AB58" i="22" s="1"/>
  <c r="AG57" i="22"/>
  <c r="AH57" i="22" s="1"/>
  <c r="AE57" i="22"/>
  <c r="AC57" i="22"/>
  <c r="AD57" i="22" s="1"/>
  <c r="AA57" i="22"/>
  <c r="AG56" i="22"/>
  <c r="AE56" i="22"/>
  <c r="AF56" i="22" s="1"/>
  <c r="AC56" i="22"/>
  <c r="AD56" i="22" s="1"/>
  <c r="AA56" i="22"/>
  <c r="X30" i="22"/>
  <c r="Y49" i="22" l="1"/>
  <c r="Z49" i="22" s="1"/>
  <c r="Y56" i="22"/>
  <c r="Z56" i="22" s="1"/>
  <c r="Y60" i="22"/>
  <c r="Z60" i="22" s="1"/>
  <c r="AB60" i="22"/>
  <c r="Y61" i="22"/>
  <c r="Z61" i="22" s="1"/>
  <c r="AB61" i="22"/>
  <c r="Y58" i="22"/>
  <c r="Z58" i="22" s="1"/>
  <c r="Y62" i="22"/>
  <c r="Z62" i="22" s="1"/>
  <c r="Y48" i="22"/>
  <c r="Z48" i="22" s="1"/>
  <c r="AE52" i="22"/>
  <c r="AF52" i="22" s="1"/>
  <c r="AA52" i="22"/>
  <c r="AB52" i="22" s="1"/>
  <c r="AD48" i="22"/>
  <c r="AB49" i="22"/>
  <c r="AC52" i="22"/>
  <c r="AD52" i="22" s="1"/>
  <c r="Y46" i="22"/>
  <c r="Z46" i="22" s="1"/>
  <c r="Y47" i="22"/>
  <c r="Z47" i="22" s="1"/>
  <c r="Y50" i="22"/>
  <c r="Z50" i="22" s="1"/>
  <c r="Y51" i="22"/>
  <c r="Z51" i="22" s="1"/>
  <c r="AG52" i="22"/>
  <c r="AH52" i="22" s="1"/>
  <c r="AB56" i="22"/>
  <c r="AG63" i="22"/>
  <c r="AH63" i="22" s="1"/>
  <c r="AE63" i="22"/>
  <c r="AF63" i="22" s="1"/>
  <c r="Y59" i="22"/>
  <c r="Z59" i="22" s="1"/>
  <c r="Y57" i="22"/>
  <c r="AB59" i="22"/>
  <c r="AC63" i="22"/>
  <c r="AD63" i="22" s="1"/>
  <c r="AH56" i="22"/>
  <c r="AB57" i="22"/>
  <c r="AF57" i="22"/>
  <c r="AA63" i="22"/>
  <c r="AB63" i="22" s="1"/>
  <c r="V63" i="22"/>
  <c r="U63" i="22"/>
  <c r="T63" i="22"/>
  <c r="S63" i="22"/>
  <c r="R63" i="22"/>
  <c r="Q63" i="22"/>
  <c r="P63" i="22"/>
  <c r="O63" i="22"/>
  <c r="N63" i="22"/>
  <c r="M63" i="22"/>
  <c r="L63" i="22"/>
  <c r="K63" i="22"/>
  <c r="AG29" i="22"/>
  <c r="AH29" i="22" s="1"/>
  <c r="AG28" i="22"/>
  <c r="AH28" i="22" s="1"/>
  <c r="AG27" i="22"/>
  <c r="AH27" i="22" s="1"/>
  <c r="AG26" i="22"/>
  <c r="AH26" i="22" s="1"/>
  <c r="AG25" i="22"/>
  <c r="AH25" i="22" s="1"/>
  <c r="AG24" i="22"/>
  <c r="AH24" i="22" s="1"/>
  <c r="AG23" i="22"/>
  <c r="AH23" i="22" s="1"/>
  <c r="AE29" i="22"/>
  <c r="AF29" i="22" s="1"/>
  <c r="AE28" i="22"/>
  <c r="AF28" i="22" s="1"/>
  <c r="AE27" i="22"/>
  <c r="AF27" i="22" s="1"/>
  <c r="AE26" i="22"/>
  <c r="AF26" i="22" s="1"/>
  <c r="AE25" i="22"/>
  <c r="AF25" i="22" s="1"/>
  <c r="AE24" i="22"/>
  <c r="AF24" i="22" s="1"/>
  <c r="AE23" i="22"/>
  <c r="AF23" i="22" s="1"/>
  <c r="AC29" i="22"/>
  <c r="AC28" i="22"/>
  <c r="AC27" i="22"/>
  <c r="AC26" i="22"/>
  <c r="AC25" i="22"/>
  <c r="AC24" i="22"/>
  <c r="AC23" i="22"/>
  <c r="AA24" i="22"/>
  <c r="AB24" i="22" s="1"/>
  <c r="AA25" i="22"/>
  <c r="AB25" i="22" s="1"/>
  <c r="AA26" i="22"/>
  <c r="AB26" i="22" s="1"/>
  <c r="AA27" i="22"/>
  <c r="AB27" i="22" s="1"/>
  <c r="AA28" i="22"/>
  <c r="AB28" i="22" s="1"/>
  <c r="AA29" i="22"/>
  <c r="AB29" i="22" s="1"/>
  <c r="AA23" i="22"/>
  <c r="AB23" i="22" s="1"/>
  <c r="N30" i="22"/>
  <c r="O30" i="22"/>
  <c r="P30" i="22"/>
  <c r="Q30" i="22"/>
  <c r="R30" i="22"/>
  <c r="S30" i="22"/>
  <c r="T30" i="22"/>
  <c r="U30" i="22"/>
  <c r="V30" i="22"/>
  <c r="Y63" i="22" l="1"/>
  <c r="Z63" i="22" s="1"/>
  <c r="Y52" i="22"/>
  <c r="Z52" i="22" s="1"/>
  <c r="Z57" i="22"/>
  <c r="Y24" i="22"/>
  <c r="Z24" i="22" s="1"/>
  <c r="AD24" i="22"/>
  <c r="Y25" i="22"/>
  <c r="Z25" i="22" s="1"/>
  <c r="AD25" i="22"/>
  <c r="AD29" i="22"/>
  <c r="Y29" i="22"/>
  <c r="Z29" i="22" s="1"/>
  <c r="Y26" i="22"/>
  <c r="Z26" i="22" s="1"/>
  <c r="AD26" i="22"/>
  <c r="Y23" i="22"/>
  <c r="AD23" i="22"/>
  <c r="AD27" i="22"/>
  <c r="Y27" i="22"/>
  <c r="Z27" i="22" s="1"/>
  <c r="AD28" i="22"/>
  <c r="Y28" i="22"/>
  <c r="Z28" i="22" s="1"/>
  <c r="AG30" i="22"/>
  <c r="AH30" i="22" s="1"/>
  <c r="AC30" i="22"/>
  <c r="AD30" i="22" s="1"/>
  <c r="AA30" i="22"/>
  <c r="AB30" i="22" s="1"/>
  <c r="AE30" i="22"/>
  <c r="AF30" i="22" s="1"/>
  <c r="Z23" i="22" l="1"/>
  <c r="Y30" i="22"/>
  <c r="Z30" i="22" s="1"/>
  <c r="M6" i="15"/>
  <c r="F45" i="19" l="1"/>
  <c r="F49" i="19"/>
  <c r="F43" i="19"/>
  <c r="M50" i="19"/>
  <c r="K50" i="19"/>
  <c r="I50" i="19"/>
  <c r="G50" i="19"/>
  <c r="D50" i="19"/>
  <c r="H43" i="19"/>
  <c r="J43" i="19"/>
  <c r="L43" i="19"/>
  <c r="F44" i="19"/>
  <c r="H44" i="19"/>
  <c r="J44" i="19"/>
  <c r="L44" i="19"/>
  <c r="N44" i="19"/>
  <c r="H45" i="19"/>
  <c r="J45" i="19"/>
  <c r="L45" i="19"/>
  <c r="N45" i="19"/>
  <c r="F46" i="19"/>
  <c r="H46" i="19"/>
  <c r="J46" i="19"/>
  <c r="L46" i="19"/>
  <c r="N46" i="19"/>
  <c r="F47" i="19"/>
  <c r="H47" i="19"/>
  <c r="J47" i="19"/>
  <c r="L47" i="19"/>
  <c r="N47" i="19"/>
  <c r="F48" i="19"/>
  <c r="H48" i="19"/>
  <c r="J48" i="19"/>
  <c r="L48" i="19"/>
  <c r="N48" i="19"/>
  <c r="H49" i="19"/>
  <c r="J49" i="19"/>
  <c r="L49" i="19"/>
  <c r="N49" i="19"/>
  <c r="E50" i="19" l="1"/>
  <c r="N43" i="19"/>
  <c r="L50" i="19" l="1"/>
  <c r="N50" i="19"/>
  <c r="J50" i="19"/>
  <c r="H50" i="19"/>
  <c r="F50" i="19"/>
  <c r="R35" i="15"/>
  <c r="Q35" i="15"/>
  <c r="O35" i="15"/>
  <c r="N35" i="15"/>
  <c r="L35" i="15"/>
  <c r="K35" i="15"/>
  <c r="I35" i="15"/>
  <c r="H35" i="15"/>
  <c r="F35" i="15"/>
  <c r="E35" i="15"/>
  <c r="S34" i="15"/>
  <c r="P34" i="15"/>
  <c r="J34" i="15"/>
  <c r="G34" i="15"/>
  <c r="S33" i="15"/>
  <c r="P33" i="15"/>
  <c r="J33" i="15"/>
  <c r="G33" i="15"/>
  <c r="S32" i="15"/>
  <c r="P32" i="15"/>
  <c r="J32" i="15"/>
  <c r="G32" i="15"/>
  <c r="S31" i="15"/>
  <c r="P31" i="15"/>
  <c r="M31" i="15"/>
  <c r="J31" i="15"/>
  <c r="G31" i="15"/>
  <c r="S30" i="15"/>
  <c r="P30" i="15"/>
  <c r="M30" i="15"/>
  <c r="J30" i="15"/>
  <c r="G30" i="15"/>
  <c r="S29" i="15"/>
  <c r="P29" i="15"/>
  <c r="M29" i="15"/>
  <c r="J29" i="15"/>
  <c r="G29" i="15"/>
  <c r="S28" i="15"/>
  <c r="P28" i="15"/>
  <c r="J28" i="15"/>
  <c r="G28" i="15"/>
  <c r="V6" i="17"/>
  <c r="U6" i="17"/>
  <c r="T6" i="17"/>
  <c r="S6" i="17"/>
  <c r="R6" i="17"/>
  <c r="Q6" i="17"/>
  <c r="P6" i="17"/>
  <c r="O6" i="17"/>
  <c r="N6" i="17"/>
  <c r="M6" i="17"/>
  <c r="L6" i="17"/>
  <c r="K6" i="17"/>
  <c r="J6" i="17"/>
  <c r="I6" i="17"/>
  <c r="H6" i="17"/>
  <c r="G6" i="17"/>
  <c r="F6" i="17"/>
  <c r="E6" i="17"/>
  <c r="D6" i="17"/>
  <c r="C6" i="17"/>
  <c r="B6" i="17"/>
  <c r="V5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B5" i="17"/>
  <c r="S35" i="15" l="1"/>
  <c r="P35" i="15"/>
  <c r="J35" i="15"/>
  <c r="M35" i="15"/>
  <c r="G35" i="15"/>
  <c r="F50" i="8" l="1"/>
  <c r="F44" i="8"/>
  <c r="F45" i="8"/>
  <c r="F46" i="8"/>
  <c r="F47" i="8"/>
  <c r="F48" i="8"/>
  <c r="F49" i="8"/>
  <c r="F43" i="8"/>
</calcChain>
</file>

<file path=xl/sharedStrings.xml><?xml version="1.0" encoding="utf-8"?>
<sst xmlns="http://schemas.openxmlformats.org/spreadsheetml/2006/main" count="998" uniqueCount="229">
  <si>
    <t>PIM2015</t>
  </si>
  <si>
    <t>2.1 - PERSONAL Y OBLIGACIONES SOCIALES</t>
  </si>
  <si>
    <t>2.3 - BIENES Y SERVICIOS</t>
  </si>
  <si>
    <t>2.5 - OTROS GASTOS</t>
  </si>
  <si>
    <t>2.6 - ADQUISICION DE ACTIVOS NO FINANCIEROS</t>
  </si>
  <si>
    <t>Generica</t>
  </si>
  <si>
    <t>% EJECUCIÓN</t>
  </si>
  <si>
    <t>EJE2015</t>
  </si>
  <si>
    <t>0002 SALUD MATERNO NEONATAL</t>
  </si>
  <si>
    <t>99 445 GOBIERNO REGIONAL CAJAMARCA</t>
  </si>
  <si>
    <t>UNIDAD EJECUTORA</t>
  </si>
  <si>
    <t>PIM 2015</t>
  </si>
  <si>
    <t>000785 SALUD CAJAMARCA</t>
  </si>
  <si>
    <t>000786 SALUD CHOTA</t>
  </si>
  <si>
    <t>000787 SALUD CUTERVO</t>
  </si>
  <si>
    <t>000788 SALUD JAEN</t>
  </si>
  <si>
    <t>000999 HOSPITAL CAJAMARCA</t>
  </si>
  <si>
    <t>001047 HOSPITAL GENERAL DE JAEN</t>
  </si>
  <si>
    <t>001539 HOSPITAL GENERAL DE CHOTA</t>
  </si>
  <si>
    <t>REGIÓN CAJAMARCA</t>
  </si>
  <si>
    <t>% VARIACIÓN</t>
  </si>
  <si>
    <t>EJECUCIÓN</t>
  </si>
  <si>
    <t>n/d</t>
  </si>
  <si>
    <t>2 . 1 PERSONAL Y OBLIGACIONES SOCIALES</t>
  </si>
  <si>
    <t>2 . 3 BIENES Y SERVICIOS</t>
  </si>
  <si>
    <t>2 . 6 ADQUISICION DE ACTIVOS NO FINANCIEROS</t>
  </si>
  <si>
    <t>2 . 5 OTROS GASTOS</t>
  </si>
  <si>
    <t>400 000785 REGION CAJAMARCA-SALUD CAJAMARCA</t>
  </si>
  <si>
    <t>401 000786 REGION CAJAMARCA-SALUD CHOTA</t>
  </si>
  <si>
    <t>402 000787 REGION CAJAMARCA-SALUD CUTERVO</t>
  </si>
  <si>
    <t>403 000788 REGION CAJAMARCA-SALUD JAEN</t>
  </si>
  <si>
    <t>404 000999 REGION CAJAMARCA-HOSPITAL CAJAMARCA</t>
  </si>
  <si>
    <t>405 001047 REGION CAJAMARCA-HOSPITAL GENERAL DE JAEN</t>
  </si>
  <si>
    <t>406 001539 REGION CAJAMARCA-HOSPITAL GENERAL DE CHOTA</t>
  </si>
  <si>
    <t>445 REGION CAJAMARCA</t>
  </si>
  <si>
    <t>RECURSOS ORDINARIOS</t>
  </si>
  <si>
    <t>RECURSOS DIRECTAMENTE RECAUDADOS</t>
  </si>
  <si>
    <t>DONACIONES Y TRANSFERENCIAS</t>
  </si>
  <si>
    <t>RECURSOS DETERMINADOS</t>
  </si>
  <si>
    <t>EJECUCION</t>
  </si>
  <si>
    <t>000785  SALUD CAJAMARCA</t>
  </si>
  <si>
    <t>000786  SALUD CHOTA</t>
  </si>
  <si>
    <t>000787  SALUD CUTERVO</t>
  </si>
  <si>
    <t>000788  SALUD JAEN</t>
  </si>
  <si>
    <t>000999  HOSPITAL CAJAMARCA</t>
  </si>
  <si>
    <t>001047  HOSPITAL GENERAL DE JAEN</t>
  </si>
  <si>
    <t>001539  HOSPITAL GENERAL DE CHOTA</t>
  </si>
  <si>
    <t>RO</t>
  </si>
  <si>
    <t>DyT</t>
  </si>
  <si>
    <t>RD</t>
  </si>
  <si>
    <t>0001 PROGRAMA ARTICULADO NUTRICIONAL</t>
  </si>
  <si>
    <t>0016 TBC-VIH/SIDA</t>
  </si>
  <si>
    <t>0017 ENFERMEDADES METAXENICAS Y ZOONOSIS</t>
  </si>
  <si>
    <t>0018 ENFERMEDADES NO TRANSMISIBLES</t>
  </si>
  <si>
    <t>0024 PREVENCION Y CONTROL DEL CANCER</t>
  </si>
  <si>
    <t>0104 REDUCCION DE LA MORTALIDAD POR EMERGENCIAS Y URGENCIAS MEDICAS</t>
  </si>
  <si>
    <t>0068 REDUCCION DE VULNERABILIDAD Y ATENCION DE EMERGENCIAS POR DESASTRES</t>
  </si>
  <si>
    <t>2do TRIMESTRE</t>
  </si>
  <si>
    <t>3er TRIMESTRE</t>
  </si>
  <si>
    <t>4to TRIMESTRE</t>
  </si>
  <si>
    <t>%EJCUCIÓN</t>
  </si>
  <si>
    <t>%EJCUCIÓN ACUMULADA</t>
  </si>
  <si>
    <t>EJECUCIÓN ACUMULADA</t>
  </si>
  <si>
    <t>400 000785 SALUD CAJAMARCA</t>
  </si>
  <si>
    <t>401 000786 SALUD CHOTA</t>
  </si>
  <si>
    <t>402 000787 SALUD CUTERVO</t>
  </si>
  <si>
    <t>403 000788 SALUD JAEN</t>
  </si>
  <si>
    <t>404 000999 HOSPITAL CAJAMARCA</t>
  </si>
  <si>
    <t>405 001047 HOSPITAL GENERAL DE JAEN</t>
  </si>
  <si>
    <t>406 001539 HOSPITAL GENERAL DE CHOTA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</si>
  <si>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</si>
  <si>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</si>
  <si>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</si>
  <si>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</si>
  <si>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</si>
  <si>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</si>
  <si>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</si>
  <si>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</si>
  <si>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</si>
  <si>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</si>
  <si>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</si>
  <si>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</si>
  <si>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 TRIMESTRE</t>
  </si>
  <si>
    <t>II TRIMESTRE</t>
  </si>
  <si>
    <t>III TRIMESTRE</t>
  </si>
  <si>
    <t>0785 SALUD CAJAMARCA</t>
  </si>
  <si>
    <t>0786 SALUD CHOTA</t>
  </si>
  <si>
    <t>0787 SALUD CUTERVO</t>
  </si>
  <si>
    <t>0788 SALUD JAEN</t>
  </si>
  <si>
    <t>0999 HOSPITAL CAJAMARCA</t>
  </si>
  <si>
    <t>1047 HOSPITAL GENERAL DE JAEN</t>
  </si>
  <si>
    <t>1539 HOSPITAL JOSÉ H. SOTO CADENILLAS</t>
  </si>
  <si>
    <t>2 . 3. 2. 8 CONTRATO ADMINISTRATIVO DE SERVICIOS</t>
  </si>
  <si>
    <t>404 000999 -HOSPITAL CAJAMARCA</t>
  </si>
  <si>
    <t>405 001047 -HOSPITAL GENERAL DE JAEN</t>
  </si>
  <si>
    <t>406 001539 -HOSPITAL GENERAL DE CHOTA</t>
  </si>
  <si>
    <t>% EJEC 2015</t>
  </si>
  <si>
    <t>400 000785 - SALUD CAJAMARCA</t>
  </si>
  <si>
    <t>401 000786 - SALUD CHOTA</t>
  </si>
  <si>
    <t>402 000787 - SALUD CUTERVO</t>
  </si>
  <si>
    <t>403 000788 - SALUD JAEN</t>
  </si>
  <si>
    <t>400 000785 -SALUD CAJAMARCA</t>
  </si>
  <si>
    <t>401 000786 -SALUD CHOTA</t>
  </si>
  <si>
    <t>402 000787 -SALUD CUTERVO</t>
  </si>
  <si>
    <t>403 000788 -SALUD JAEN</t>
  </si>
  <si>
    <t xml:space="preserve">% EJECUCIÓN </t>
  </si>
  <si>
    <t>IV TRIMESTRE</t>
  </si>
  <si>
    <t>FUENTE DE FINANCIMIENTO</t>
  </si>
  <si>
    <t>GENÉRICA / ESPECÍFICA DE GASTO</t>
  </si>
  <si>
    <t>GENÉRICA DE GASTO</t>
  </si>
  <si>
    <t>ACTIVIDAD</t>
  </si>
  <si>
    <t>1539 HOSPITAL JOSÉ H. SOTO CADENILLAS - CHOTA</t>
  </si>
  <si>
    <t>PIM</t>
  </si>
  <si>
    <t>0129 PREVENCION Y MANEJO DE CONDICIONES SECUNDARIAS DE SALUD EN PERSONAS CON DISCAPACIDAD</t>
  </si>
  <si>
    <t>0131 CONTROL Y PREVENCION EN SALUD MENTAL</t>
  </si>
  <si>
    <t>% EJEC</t>
  </si>
  <si>
    <t>DIRESA</t>
  </si>
  <si>
    <t>CON PROGRAMA</t>
  </si>
  <si>
    <t>2.1. 1  1. 1  2 - PERSONAL ADMINISTRATIVO NOMBRADO (REGIMEN PUBLICO)</t>
  </si>
  <si>
    <t>2.1. 1  1. 1  3 - PERSONAL CON CONTRATO A PLAZO FIJO (REGIMEN LABORAL PUBLICO)</t>
  </si>
  <si>
    <t>2.1. 1  1. 2  1 - ASIGNACION A FONDOS PARA PERSONAL</t>
  </si>
  <si>
    <t>2.1. 1  3. 1  1 - PERSONAL NOMBRADO</t>
  </si>
  <si>
    <t>2.1. 1  3. 1  2 - PERSONAL CONTRATADO</t>
  </si>
  <si>
    <t>2.1. 1  3. 1  3 - PERSONAL SERUMS</t>
  </si>
  <si>
    <t>2.1. 1  3. 1  5 - PERSONAL POR SERVICIOS COMPLEMENTARIOS DE SALUD</t>
  </si>
  <si>
    <t>2.1. 1  3. 2  1 - PERSONAL NOMBRADO</t>
  </si>
  <si>
    <t>2.1. 1  3. 2  2 - PERSONAL CONTRATADO</t>
  </si>
  <si>
    <t>2.1. 1  3. 3  1 - GUARDIAS HOSPITALARIAS</t>
  </si>
  <si>
    <t>2.1. 1  3. 3 99 - OTRAS RETRIBUCIONES Y COMPLEMENTOS</t>
  </si>
  <si>
    <t>2.1. 1  9. 1  2 - AGUINALDOS</t>
  </si>
  <si>
    <t>2.1. 1  9. 1  3 - BONIFICACION POR ESCOLARIDAD</t>
  </si>
  <si>
    <t>2.1. 1  9. 3 99 - OTRAS OCASIONALES</t>
  </si>
  <si>
    <t>2.1. 3  1. 1  5 - CONTRIBUCIONES A ESSALUD</t>
  </si>
  <si>
    <t>2.1. 3  1. 1  6 - OTRAS CONTRIBUCIONES DEL EMPLEADOR</t>
  </si>
  <si>
    <t>2.3. 1  1. 1  1 - ALIMENTOS Y BEBIDAS PARA CONSUMO HUMANO</t>
  </si>
  <si>
    <t>2.3. 1  2. 1  1 - VESTUARIO, ACCESORIOS Y PRENDAS DIVERSAS</t>
  </si>
  <si>
    <t>2.3. 1  2. 1  2 - TEXTILES Y ACABADOS TEXTILES</t>
  </si>
  <si>
    <t>2.3. 1  3. 1  1 - COMBUSTIBLES Y CARBURANTES</t>
  </si>
  <si>
    <t>2.3. 1  3. 1  2 - GASES</t>
  </si>
  <si>
    <t>2.3. 1  5. 1  2 - PAPELERIA EN GENERAL, UTILES Y MATERIALES DE OFICINA</t>
  </si>
  <si>
    <t>2.3. 1  5. 3  1 - ASEO, LIMPIEZA Y TOCADOR</t>
  </si>
  <si>
    <t>2.3. 1  6. 1  1 - DE VEHICULOS</t>
  </si>
  <si>
    <t>2.3. 1  8. 1  2 - MEDICAMENTOS</t>
  </si>
  <si>
    <t>2.3. 1  8. 1 99 - OTROS PRODUCTOS SIMILARES</t>
  </si>
  <si>
    <t>2.3. 1  8. 2  1 - MATERIAL, INSUMOS, INSTRUMENTAL Y ACCESORIOS  MEDICOS, QUIRURGICOS, ODONTOLOGICOS Y DE LABORATORIO</t>
  </si>
  <si>
    <t>2.3. 1  9. 1  2 - MATERIAL DIDACTICO, ACCESORIOS Y UTILES DE ENSEÑANZA</t>
  </si>
  <si>
    <t>2.3. 1 99. 1  3 - LIBROS, DIARIOS, REVISTAS Y OTROS BIENES IMPRESOS NO VINCULADOS A ENSEÑANZA</t>
  </si>
  <si>
    <t>2.3. 2  1. 2  1 - PASAJES Y GASTOS DE TRANSPORTE</t>
  </si>
  <si>
    <t>2.3. 2  1. 2  2 - VIATICOS Y ASIGNACIONES POR COMISION DE SERVICIO</t>
  </si>
  <si>
    <t>2.3. 2  1. 2  3 - VIATICOS Y FLETES POR CAMBIO DE COLOCACION</t>
  </si>
  <si>
    <t>2.3. 2  1. 2 99 - OTROS GASTOS</t>
  </si>
  <si>
    <t>2.3. 2  2. 4  1 - SERVICIO DE PUBLICIDAD</t>
  </si>
  <si>
    <t>2.3. 2  2. 4  2 - OTROS SERVICIOS DE PUBLICIDAD Y DIFUSION</t>
  </si>
  <si>
    <t>2.3. 2  2. 4  4 - SERVICIO DE IMPRESIONES, ENCUADERNACION Y EMPASTADO</t>
  </si>
  <si>
    <t>2.3. 2  3. 1  1 - SERVICIOS DE LIMPIEZA E HIGIENE</t>
  </si>
  <si>
    <t>2.3. 2  4. 1  1 - DE EDIFICACIONES, OFICINAS Y ESTRUCTURAS</t>
  </si>
  <si>
    <t>2.3. 2  4. 1  3 - DE VEHICULOS</t>
  </si>
  <si>
    <t>2.3. 2  4. 1  5 - DE MAQUINARIAS Y EQUIPOS</t>
  </si>
  <si>
    <t>2.3. 2  6. 4  1 - GASTOS POR PRESTACIONES DE SALUD</t>
  </si>
  <si>
    <t>2.3. 2  7. 4  2 - PROCESAMIENTOS DE DATOS</t>
  </si>
  <si>
    <t>2.3. 2  7.10  1 - SEMINARIOS ,TALLERES Y SIMILARES ORGANIZADOS POR LA  INSTITUCION</t>
  </si>
  <si>
    <t>2.3. 2  7.11 99 - SERVICIOS DIVERSOS</t>
  </si>
  <si>
    <t>2.3. 2  8. 1  1 - CONTRATO ADMINISTRATIVO DE SERVICIOS</t>
  </si>
  <si>
    <t>2.3. 2  8. 1  2 - CONTRIBUCIONES A ESSALUD DE C.A.S.</t>
  </si>
  <si>
    <t>2.5. 2  1. 1 99 - A OTRAS ORGANIZACIONES</t>
  </si>
  <si>
    <t>2.5. 5  1. 1  3 - PERSONAL DE SALUD</t>
  </si>
  <si>
    <t>2.6. 3  1. 1  1 - PARA TRANSPORTE TERRESTRE</t>
  </si>
  <si>
    <t>2.6. 3  2. 1  2 - MOBILIARIO</t>
  </si>
  <si>
    <t>2.6. 3  2. 3  1 - EQUIPOS COMPUTACIONALES Y PERIFERICOS</t>
  </si>
  <si>
    <t>2.6. 3  2. 4  1 - MOBILIARIO</t>
  </si>
  <si>
    <t>2.6. 3  2. 4  2 - EQUIPOS</t>
  </si>
  <si>
    <t>2.6. 3  2. 9  1 - AIRE ACONDICIONADO Y REFRIGERACION</t>
  </si>
  <si>
    <t>2.6. 3  2. 9  5 - EQUIPOS E INSTRUMENTOS DE MEDICION</t>
  </si>
  <si>
    <t>2.6. 6  1. 3  2 - SOFTWARES</t>
  </si>
  <si>
    <t>TOTAL</t>
  </si>
  <si>
    <t>PIM (S/.)</t>
  </si>
  <si>
    <t xml:space="preserve">% EJEC </t>
  </si>
  <si>
    <t xml:space="preserve">PIM </t>
  </si>
  <si>
    <t>/0</t>
  </si>
  <si>
    <t xml:space="preserve">EJECUCIÓN </t>
  </si>
  <si>
    <t>PIA</t>
  </si>
  <si>
    <r>
      <t>001539 HOSPITAL</t>
    </r>
    <r>
      <rPr>
        <b/>
        <sz val="10"/>
        <color theme="1"/>
        <rFont val="Calibri"/>
        <family val="2"/>
        <scheme val="minor"/>
      </rPr>
      <t xml:space="preserve"> JOSÉ H. SOTO CADENILLAS </t>
    </r>
    <r>
      <rPr>
        <b/>
        <u/>
        <sz val="10"/>
        <rFont val="Calibri"/>
        <family val="2"/>
        <scheme val="minor"/>
      </rPr>
      <t/>
    </r>
  </si>
  <si>
    <t>• A nivel regional la ejecución presupuestal del programa Salud Materno Neonatal por trimestres, presenta los mayores porcentajes de ejecución en el último trimestre del año;  salvo la unidad ejecutora 999 - Hospital Cajamarca, que presenta el mayor porcentaje en el tercer trimestre.</t>
  </si>
  <si>
    <t xml:space="preserve">1er TRIMESTRE </t>
  </si>
  <si>
    <t xml:space="preserve">EJECUCION </t>
  </si>
  <si>
    <t>4. EJECUCIÓN PRESUPUESTAL TRIMESTRAL DEL PROGRAMA SALUD MATERNO NEONATAL, POR  UE, FEBRERO 2016</t>
  </si>
  <si>
    <t>FUENTE : BASE DE DATOS SIAF DIRESA - MARZO 2016</t>
  </si>
  <si>
    <t>1. EJECUCIÓN PRESUPUESTAL ANUAL POR PROGRAMA PRESUPUESTAL Y UNIDAD EJECUTORA, MARZO 2016.</t>
  </si>
  <si>
    <t>EJEC</t>
  </si>
  <si>
    <t>GRÁFICO N° 02: PIA – PIM DEL PROGRAMA SALUD MATERNO NEONATAL, SEGÚN UNIDADES EJECUTORAS,  MARZO 2016</t>
  </si>
  <si>
    <t>Gráfico N° 03: PIM Y EJECUCIÓN PRESUPUESTAL TOTAL DEL PROGRAMA SALUD MATERNO NEONATAL, POR  UE Y TODA FUENTE DE FINANCIAMIENTO,  MARZO 2016</t>
  </si>
  <si>
    <t>2. PIA, PIM Y EJECUCIÓN PRESUPUESTAL DEL PROGRAMA SALUD MATERNO NEONATAL, SEGÚN UNIDADES EJECUTORAS, MARZO 2016</t>
  </si>
  <si>
    <t>EJECUTORA</t>
  </si>
  <si>
    <t xml:space="preserve">EJEC </t>
  </si>
  <si>
    <t>5004430 MONITOREO, SUPERVISION, EVALUACION Y CONTROL DE LA SALUD MATERNO NEONATAL</t>
  </si>
  <si>
    <t>5004389 DESARROLLO DE NORMAS Y GUIAS TECNICAS EN SALUD MATERNO NEONATAL</t>
  </si>
  <si>
    <t>5000059 BRINDAR INFORMACION SOBRE SALUD SEXUAL, SALUD REPRODUCTIVA Y METODOS DE PLANIFICACION FAMILIAR</t>
  </si>
  <si>
    <t>5000058 BRINDAR SERVICIOS DE SALUD PARA PREVENCION DEL EMBARAZO A ADOLESCENTES</t>
  </si>
  <si>
    <t>5000037 BRINDAR ATENCION PRENATAL REENFOCADA</t>
  </si>
  <si>
    <t>5000039 PROMOVER LA SALUD SEXUAL Y REPRODUCTIVA CON ENFASIS EN MATERNIDAD SALUDABLE</t>
  </si>
  <si>
    <t>5000040 COMUNIDAD PROMUEVE ACCIONES ADECUADAS EN SALUD SEXUAL Y REPRODUCTIVA CON ENFASIS EN MATERNIDAD SALUDABLE Y SALUD DEL NEONATO</t>
  </si>
  <si>
    <t>5000041 PROMOVER DESDE LAS INSTITUCIONES EDUCATIVAS SALUDABLES, SALUD SEXUAL Y REPRODUCTIVA CON ENFASIS EN LA MATERNIDAD SALUDABLE</t>
  </si>
  <si>
    <t>5000042 MEJORAMIENTO DEL ACCESO DE LA POBLACION A METODOS DE PLANIFICACION FAMILIAR</t>
  </si>
  <si>
    <t>5000043 MEJORAMIENTO DEL ACCESO DE LA POBLACION A SERVICIOS DE CONSEJERIA EN SALUD SEXUAL Y REPRODUCTIVA</t>
  </si>
  <si>
    <t>5000044 BRINDAR ATENCION A LA GESTANTE CON COMPLICACIONES</t>
  </si>
  <si>
    <t>5000045 BRINDAR ATENCION DE PARTO NORMAL</t>
  </si>
  <si>
    <t>5000046 BRINDAR ATENCION DEL PARTO COMPLICADO NO QUIRURGICO</t>
  </si>
  <si>
    <t>5000047 BRINDAR ATENCION DEL PARTO COMPLICADO QUIRURGICO</t>
  </si>
  <si>
    <t>5000048 ATENDER EL PUERPERIO</t>
  </si>
  <si>
    <t>5000049 ATENDER EL PUERPERIO CON COMPLICACIONES</t>
  </si>
  <si>
    <t>5000050 ATENDER COMPLICACIONES OBSTETRICAS EN UNIDAD DE CUIDADOS INTENSIVOS</t>
  </si>
  <si>
    <t>5000052 MEJORAMIENTO DEL ACCESO AL SISTEMA DE REFERENCIA INSTITUCIONAL</t>
  </si>
  <si>
    <t>5000053 ATENDER AL RECIEN NACIDO NORMAL</t>
  </si>
  <si>
    <t>5000054 ATENDER AL RECIEN NACIDO CON COMPLICACIONES</t>
  </si>
  <si>
    <t>5000055 ATENDER AL RECIEN NACIDO CON COMPLICACIONES QUE REQUIERE UNIDAD DE CUIDADOS INTENSIVOS NEONATALES - UCIN</t>
  </si>
  <si>
    <t>5000056 INFORMAR A FAMILIAS SALUDABLES RESPECTO DE SU SALUD SEXUAL Y REPRODUCTIVA, CON ENFASIS EN LA MATERNIDAD SALUDABLES</t>
  </si>
  <si>
    <t>3. PRESUPUESTO DISPONIBLE Y GASTO EJECUTADO POR UNIDAD EJECUTORA Y GENÉRICA DE GASTO PIM, MARZO 2016</t>
  </si>
  <si>
    <t>4. SMN: EJECUCIÓN PRESUPUESTAL MENSUAL DE LAS UNIDADES EJECUTORAS POR GENÉRICA DE GASTO, MARZO 2016</t>
  </si>
  <si>
    <t>5. PRESUPUESTO DISPONIBLE Y GASTO EJECUTADO POR ESPECÍFICA DE GASTO Y UNIDAD EJECUTORA, MARZO 2016</t>
  </si>
  <si>
    <t>7. PRESUPUESTO DISPONIBLE Y GASTO EJECUTADO POR ACTIVIDAD Y UNIDAD EJECUTORA, MARZO 2016</t>
  </si>
  <si>
    <t>6. PRESUPUESTO DISPONIBLE Y EJECUCIÓN PRESUPUESTAL POR UNIDAD EJECUTORA Y FUENTE DE FINANCIAMIENTO, MARZO 2016</t>
  </si>
  <si>
    <t>A marzo los programas Enfermedades no Transmisibles y TBC-VIH/SIDA tienen el mayor porcentaje de ejcución con 26.8% y 25.3% respectivamente. Los programas con mayor presupuesto son el Programa Articulado Nutricional con S/. 99'239,267 y Salud Materno Neonatal con S/. 67'667,016, los cuales han ejecutado el 19.3% y 22.2% respectivamente.</t>
  </si>
  <si>
    <t>DISTRIBUCIÓN DEL PRESUPUESTO DEL PROGRAMA SALUD MATERNO SEGÚN FUENTE DE FINANCIAMIENTO, MARZO 2016</t>
  </si>
  <si>
    <t>Al iniciar el ejercicio presupuestal 2016 el programa Salud Materno Neonatal dispuso de un PIA de S/. 50'763,962 Soles, el mismo que al mes de Marzo se incrementó en 33.3%, ascendiendo a un PIM de S/. 67'667,016 soles, precisando que la ejecutora Salud Jaén tiene el mayor porcentaje de incremento presupuestal (38.13%) a la fecha, seguido de la ejecutora Salud Chota (44.47%) y el Hospital Cajamarca (43.21%).
Se ha ejecutado el 22.21% del presupuesto total incorporado al Programa Salud Materno Neonatal, destacando la ejecutora Hospital General de Jaén con 26.96% y Salud Jaén con 25.3% de ejecución. En general todas las unidades ejecutoras superan el 20% de ejecución en el programa.</t>
  </si>
  <si>
    <t>• En relación a la ejecución del presupuesto del PSMN, a nivel de genérica de gasto, esta refleja una mayor ejecución en la genérica 2.1 Personal y Obligaciones Sociales (23.08%).
• En la genérica Bienes y Servicios se logró una ejecución de 21.03%, destacando la ejecutora Hospital General de Jaén que alcanzó un 26.96% de ejecución.</t>
  </si>
  <si>
    <t>• En la Genérica de Gasto 2.1 Personal y Obligaciones Sociales, en el PSMN, las unidades ejecutoras mantienen similar tendencia de ejecución mensual presupuestal, a excepción del Hospital Regional Cajamarca. En lo que respecta a bienes y servicios se empieza notar un aumento a marzo, tendencia que se irá manteniendo en el transcurso de los meses.</t>
  </si>
  <si>
    <t>El presupuesto del Programa Salud Materno está compuesto mayormente por Recursos Ordinarios (85.45%), el 12.73% corresponde a Donaciones y Transferencias, lo restante lo componen Recursos Determinados y RDR. Se ha ejecutado de la Fuente de Financiamiento Recursos Ordinarios (RO) un 23.11%.  De las fuente de financiamiento Donaciones y Transferencias se han ejecutado el 19.11%.</t>
  </si>
  <si>
    <t>La actividades con mayor presupuesto asignado son Brindar Atención Prenatal Reenfocada y Brindar atención del parto complicado quirúrgico con el 13.45% y 10.97%, respectivamente, del presupuesto total del programa. Las Unidades Ejecutoras de Salud Cutervo y el Hospital de Chota tienen el mayor porcentaje de ejecución con 17.37% y 15.26% respectivamente. 
En la actividad Brindar Atención Prenatal Reenfocada destacan los hospitales de Chota y Jaén con 30.64% y 28.19% de ejecución. En la Actividad Brindar atención del parto complicado quirúrgico las ejecutoras con mayor ejecución son Salud Jaén (38.99%) y el Hospital Jaén (28.64%).</t>
  </si>
  <si>
    <t xml:space="preserve">FUENTE : BASE DE DATOS SIAF DIRESA - MARZO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</si>
</sst>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#0.00%"/>
    <numFmt numFmtId="166" formatCode="#,##0.0"/>
  </numFmts>
  <fonts count="49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4" tint="-0.249977111117893"/>
      <name val="DejaVu Sans Mono"/>
      <family val="3"/>
    </font>
    <font>
      <b/>
      <sz val="11"/>
      <color theme="4" tint="-0.249977111117893"/>
      <name val="DejaVu Sans Mono"/>
      <family val="3"/>
    </font>
    <font>
      <sz val="10"/>
      <color theme="0"/>
      <name val="Arial"/>
      <family val="2"/>
    </font>
    <font>
      <sz val="10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i/>
      <sz val="32"/>
      <color rgb="FF17375E"/>
      <name val="Calibri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000A"/>
      <name val="Calibri"/>
      <family val="2"/>
    </font>
    <font>
      <b/>
      <sz val="11"/>
      <color rgb="FF00000A"/>
      <name val="Calibri"/>
      <family val="2"/>
    </font>
    <font>
      <sz val="10"/>
      <color rgb="FF00000A"/>
      <name val="Calibri"/>
      <family val="2"/>
    </font>
    <font>
      <sz val="11"/>
      <color rgb="FF00000A"/>
      <name val="Calibri"/>
      <family val="2"/>
    </font>
    <font>
      <b/>
      <sz val="10"/>
      <color theme="0"/>
      <name val="Calibri"/>
      <family val="2"/>
    </font>
    <font>
      <sz val="11"/>
      <color rgb="FF00000A"/>
      <name val="Calibri"/>
      <family val="2"/>
    </font>
    <font>
      <b/>
      <sz val="12"/>
      <color theme="4" tint="-0.249977111117893"/>
      <name val="Arial Black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6"/>
      <color rgb="FF00000A"/>
      <name val="Calibri"/>
      <family val="2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44">
    <xf numFmtId="0" fontId="0" fillId="0" borderId="0">
      <alignment wrapText="1"/>
    </xf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>
      <alignment wrapText="1"/>
    </xf>
  </cellStyleXfs>
  <cellXfs count="340">
    <xf numFmtId="0" fontId="18" fillId="0" borderId="0" xfId="0" applyFont="1" applyAlignment="1">
      <alignment wrapText="1"/>
    </xf>
    <xf numFmtId="0" fontId="18" fillId="0" borderId="0" xfId="0" applyFont="1" applyAlignment="1"/>
    <xf numFmtId="0" fontId="18" fillId="0" borderId="0" xfId="43" applyFont="1" applyAlignment="1">
      <alignment wrapText="1"/>
    </xf>
    <xf numFmtId="0" fontId="25" fillId="0" borderId="0" xfId="43" applyFont="1" applyBorder="1" applyAlignment="1"/>
    <xf numFmtId="0" fontId="21" fillId="0" borderId="0" xfId="43" applyFont="1" applyFill="1" applyAlignment="1">
      <alignment vertical="top" wrapText="1"/>
    </xf>
    <xf numFmtId="0" fontId="24" fillId="0" borderId="0" xfId="43" applyFont="1" applyBorder="1" applyAlignment="1">
      <alignment wrapText="1"/>
    </xf>
    <xf numFmtId="3" fontId="25" fillId="0" borderId="0" xfId="43" applyNumberFormat="1" applyFont="1" applyBorder="1" applyAlignment="1">
      <alignment wrapText="1"/>
    </xf>
    <xf numFmtId="0" fontId="20" fillId="0" borderId="0" xfId="43" applyFont="1" applyFill="1" applyBorder="1" applyAlignment="1">
      <alignment vertical="top" wrapText="1"/>
    </xf>
    <xf numFmtId="0" fontId="23" fillId="0" borderId="0" xfId="0" applyFont="1" applyBorder="1" applyAlignment="1">
      <alignment vertical="center" wrapText="1"/>
    </xf>
    <xf numFmtId="3" fontId="19" fillId="0" borderId="11" xfId="43" applyNumberFormat="1" applyFont="1" applyBorder="1" applyAlignment="1">
      <alignment wrapText="1"/>
    </xf>
    <xf numFmtId="0" fontId="23" fillId="0" borderId="0" xfId="0" applyFont="1" applyBorder="1" applyAlignment="1">
      <alignment vertical="center" wrapText="1"/>
    </xf>
    <xf numFmtId="0" fontId="20" fillId="34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10" fontId="19" fillId="0" borderId="11" xfId="0" applyNumberFormat="1" applyFont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left" vertical="center" wrapText="1"/>
    </xf>
    <xf numFmtId="3" fontId="21" fillId="33" borderId="11" xfId="0" applyNumberFormat="1" applyFont="1" applyFill="1" applyBorder="1" applyAlignment="1">
      <alignment horizontal="center" vertical="center" wrapText="1"/>
    </xf>
    <xf numFmtId="10" fontId="21" fillId="33" borderId="11" xfId="0" applyNumberFormat="1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center" vertical="center"/>
    </xf>
    <xf numFmtId="0" fontId="24" fillId="0" borderId="0" xfId="43" applyFont="1" applyAlignment="1">
      <alignment wrapText="1"/>
    </xf>
    <xf numFmtId="0" fontId="27" fillId="0" borderId="0" xfId="43" applyFont="1" applyAlignment="1">
      <alignment wrapText="1"/>
    </xf>
    <xf numFmtId="10" fontId="28" fillId="0" borderId="0" xfId="43" applyNumberFormat="1" applyFont="1" applyFill="1" applyBorder="1" applyAlignment="1">
      <alignment wrapText="1"/>
    </xf>
    <xf numFmtId="0" fontId="27" fillId="0" borderId="0" xfId="43" applyFont="1" applyBorder="1" applyAlignment="1">
      <alignment wrapText="1"/>
    </xf>
    <xf numFmtId="10" fontId="19" fillId="0" borderId="11" xfId="43" applyNumberFormat="1" applyFont="1" applyBorder="1" applyAlignment="1">
      <alignment horizontal="center" wrapText="1"/>
    </xf>
    <xf numFmtId="0" fontId="22" fillId="0" borderId="0" xfId="0" applyFont="1" applyBorder="1" applyAlignment="1">
      <alignment horizontal="left" vertical="center" wrapText="1"/>
    </xf>
    <xf numFmtId="0" fontId="20" fillId="34" borderId="13" xfId="0" applyFont="1" applyFill="1" applyBorder="1" applyAlignment="1">
      <alignment horizontal="center" vertical="center"/>
    </xf>
    <xf numFmtId="10" fontId="19" fillId="0" borderId="13" xfId="0" applyNumberFormat="1" applyFont="1" applyBorder="1" applyAlignment="1">
      <alignment horizontal="center" vertical="center" wrapText="1"/>
    </xf>
    <xf numFmtId="10" fontId="21" fillId="33" borderId="13" xfId="0" applyNumberFormat="1" applyFont="1" applyFill="1" applyBorder="1" applyAlignment="1">
      <alignment horizontal="center" vertical="center" wrapText="1"/>
    </xf>
    <xf numFmtId="0" fontId="20" fillId="34" borderId="21" xfId="0" applyFont="1" applyFill="1" applyBorder="1" applyAlignment="1">
      <alignment horizontal="center" vertical="center"/>
    </xf>
    <xf numFmtId="0" fontId="20" fillId="34" borderId="22" xfId="0" applyFont="1" applyFill="1" applyBorder="1" applyAlignment="1">
      <alignment horizontal="center" vertical="center"/>
    </xf>
    <xf numFmtId="3" fontId="19" fillId="0" borderId="21" xfId="0" applyNumberFormat="1" applyFont="1" applyBorder="1" applyAlignment="1">
      <alignment horizontal="center" vertical="center" wrapText="1"/>
    </xf>
    <xf numFmtId="10" fontId="19" fillId="0" borderId="22" xfId="0" applyNumberFormat="1" applyFont="1" applyBorder="1" applyAlignment="1">
      <alignment horizontal="center" vertical="center" wrapText="1"/>
    </xf>
    <xf numFmtId="3" fontId="21" fillId="33" borderId="23" xfId="0" applyNumberFormat="1" applyFont="1" applyFill="1" applyBorder="1" applyAlignment="1">
      <alignment horizontal="center" vertical="center" wrapText="1"/>
    </xf>
    <xf numFmtId="3" fontId="21" fillId="33" borderId="24" xfId="0" applyNumberFormat="1" applyFont="1" applyFill="1" applyBorder="1" applyAlignment="1">
      <alignment horizontal="center" vertical="center" wrapText="1"/>
    </xf>
    <xf numFmtId="10" fontId="21" fillId="33" borderId="25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wrapText="1"/>
    </xf>
    <xf numFmtId="0" fontId="21" fillId="0" borderId="0" xfId="43" applyFont="1" applyFill="1" applyAlignment="1">
      <alignment vertical="center" wrapText="1"/>
    </xf>
    <xf numFmtId="0" fontId="29" fillId="0" borderId="0" xfId="0" applyFont="1" applyBorder="1" applyAlignment="1">
      <alignment horizontal="center" vertical="center" wrapText="1" readingOrder="1"/>
    </xf>
    <xf numFmtId="0" fontId="21" fillId="0" borderId="0" xfId="43" applyFont="1" applyFill="1" applyAlignment="1">
      <alignment horizontal="left" vertical="center" wrapText="1"/>
    </xf>
    <xf numFmtId="0" fontId="21" fillId="0" borderId="0" xfId="0" applyFont="1" applyBorder="1" applyAlignment="1">
      <alignment vertical="center" wrapText="1"/>
    </xf>
    <xf numFmtId="0" fontId="21" fillId="0" borderId="26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10" fontId="19" fillId="0" borderId="14" xfId="0" applyNumberFormat="1" applyFont="1" applyBorder="1" applyAlignment="1">
      <alignment horizontal="center" vertical="center" wrapText="1"/>
    </xf>
    <xf numFmtId="10" fontId="19" fillId="0" borderId="28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wrapText="1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left"/>
    </xf>
    <xf numFmtId="3" fontId="19" fillId="0" borderId="11" xfId="0" applyNumberFormat="1" applyFont="1" applyBorder="1" applyAlignment="1">
      <alignment horizontal="right" wrapText="1"/>
    </xf>
    <xf numFmtId="10" fontId="19" fillId="0" borderId="11" xfId="0" applyNumberFormat="1" applyFont="1" applyBorder="1" applyAlignment="1">
      <alignment horizontal="center" wrapText="1"/>
    </xf>
    <xf numFmtId="3" fontId="19" fillId="0" borderId="11" xfId="0" applyNumberFormat="1" applyFont="1" applyBorder="1" applyAlignment="1">
      <alignment horizontal="right"/>
    </xf>
    <xf numFmtId="10" fontId="19" fillId="0" borderId="13" xfId="0" applyNumberFormat="1" applyFont="1" applyBorder="1" applyAlignment="1">
      <alignment horizontal="center" wrapText="1"/>
    </xf>
    <xf numFmtId="0" fontId="19" fillId="0" borderId="14" xfId="0" applyFont="1" applyBorder="1" applyAlignment="1">
      <alignment horizontal="left"/>
    </xf>
    <xf numFmtId="3" fontId="19" fillId="0" borderId="14" xfId="0" applyNumberFormat="1" applyFont="1" applyBorder="1" applyAlignment="1">
      <alignment horizontal="right" wrapText="1"/>
    </xf>
    <xf numFmtId="10" fontId="19" fillId="0" borderId="14" xfId="0" applyNumberFormat="1" applyFont="1" applyBorder="1" applyAlignment="1">
      <alignment horizontal="center" wrapText="1"/>
    </xf>
    <xf numFmtId="3" fontId="19" fillId="0" borderId="14" xfId="0" applyNumberFormat="1" applyFont="1" applyBorder="1" applyAlignment="1">
      <alignment horizontal="right"/>
    </xf>
    <xf numFmtId="0" fontId="19" fillId="0" borderId="14" xfId="0" applyFont="1" applyBorder="1" applyAlignment="1">
      <alignment horizontal="center"/>
    </xf>
    <xf numFmtId="10" fontId="19" fillId="0" borderId="28" xfId="0" applyNumberFormat="1" applyFont="1" applyBorder="1" applyAlignment="1">
      <alignment horizontal="center" wrapText="1"/>
    </xf>
    <xf numFmtId="0" fontId="20" fillId="34" borderId="13" xfId="0" applyFont="1" applyFill="1" applyBorder="1" applyAlignment="1"/>
    <xf numFmtId="0" fontId="22" fillId="0" borderId="0" xfId="0" applyFont="1" applyBorder="1" applyAlignment="1">
      <alignment horizontal="left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3" fontId="18" fillId="0" borderId="0" xfId="43" applyNumberFormat="1" applyFont="1" applyAlignment="1">
      <alignment wrapText="1"/>
    </xf>
    <xf numFmtId="3" fontId="19" fillId="0" borderId="11" xfId="43" applyNumberFormat="1" applyFont="1" applyBorder="1" applyAlignment="1">
      <alignment horizontal="center" wrapText="1"/>
    </xf>
    <xf numFmtId="3" fontId="18" fillId="0" borderId="0" xfId="43" applyNumberFormat="1" applyFont="1" applyAlignment="1">
      <alignment horizontal="center" wrapText="1"/>
    </xf>
    <xf numFmtId="0" fontId="18" fillId="0" borderId="0" xfId="0" applyFont="1" applyAlignment="1">
      <alignment vertical="center" wrapText="1"/>
    </xf>
    <xf numFmtId="3" fontId="21" fillId="0" borderId="0" xfId="0" applyNumberFormat="1" applyFont="1" applyBorder="1" applyAlignment="1">
      <alignment vertical="center" wrapText="1"/>
    </xf>
    <xf numFmtId="0" fontId="28" fillId="0" borderId="11" xfId="0" applyFont="1" applyBorder="1" applyAlignment="1">
      <alignment horizontal="left" vertical="center" wrapText="1"/>
    </xf>
    <xf numFmtId="3" fontId="30" fillId="0" borderId="11" xfId="43" applyNumberFormat="1" applyFont="1" applyBorder="1" applyAlignment="1">
      <alignment horizontal="right" vertical="center" wrapText="1"/>
    </xf>
    <xf numFmtId="3" fontId="30" fillId="0" borderId="11" xfId="0" applyNumberFormat="1" applyFont="1" applyBorder="1" applyAlignment="1">
      <alignment horizontal="right" vertical="center" wrapText="1"/>
    </xf>
    <xf numFmtId="0" fontId="28" fillId="33" borderId="11" xfId="0" applyFont="1" applyFill="1" applyBorder="1" applyAlignment="1">
      <alignment horizontal="left" vertical="center" wrapText="1"/>
    </xf>
    <xf numFmtId="3" fontId="28" fillId="33" borderId="11" xfId="43" applyNumberFormat="1" applyFont="1" applyFill="1" applyBorder="1" applyAlignment="1">
      <alignment horizontal="right" vertical="center" wrapText="1"/>
    </xf>
    <xf numFmtId="0" fontId="26" fillId="0" borderId="0" xfId="43" applyFont="1" applyFill="1" applyAlignment="1">
      <alignment horizontal="left" vertical="top" wrapText="1"/>
    </xf>
    <xf numFmtId="164" fontId="18" fillId="0" borderId="0" xfId="0" applyNumberFormat="1" applyFont="1" applyAlignment="1">
      <alignment wrapText="1"/>
    </xf>
    <xf numFmtId="0" fontId="20" fillId="34" borderId="1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34" fillId="0" borderId="11" xfId="0" applyFont="1" applyFill="1" applyBorder="1" applyAlignment="1">
      <alignment wrapText="1"/>
    </xf>
    <xf numFmtId="0" fontId="32" fillId="33" borderId="11" xfId="0" applyFont="1" applyFill="1" applyBorder="1" applyAlignment="1">
      <alignment wrapText="1"/>
    </xf>
    <xf numFmtId="0" fontId="34" fillId="0" borderId="12" xfId="0" applyFont="1" applyFill="1" applyBorder="1" applyAlignment="1">
      <alignment horizontal="left" vertical="center"/>
    </xf>
    <xf numFmtId="3" fontId="34" fillId="0" borderId="12" xfId="0" applyNumberFormat="1" applyFont="1" applyFill="1" applyBorder="1" applyAlignment="1">
      <alignment horizontal="right" vertical="center"/>
    </xf>
    <xf numFmtId="3" fontId="32" fillId="35" borderId="12" xfId="0" applyNumberFormat="1" applyFont="1" applyFill="1" applyBorder="1" applyAlignment="1">
      <alignment horizontal="right" vertical="center"/>
    </xf>
    <xf numFmtId="0" fontId="34" fillId="0" borderId="11" xfId="0" applyFont="1" applyFill="1" applyBorder="1" applyAlignment="1">
      <alignment horizontal="left" vertical="center"/>
    </xf>
    <xf numFmtId="3" fontId="34" fillId="0" borderId="11" xfId="0" applyNumberFormat="1" applyFont="1" applyFill="1" applyBorder="1" applyAlignment="1">
      <alignment horizontal="right" vertical="center"/>
    </xf>
    <xf numFmtId="0" fontId="34" fillId="0" borderId="36" xfId="0" applyFont="1" applyFill="1" applyBorder="1" applyAlignment="1">
      <alignment horizontal="left" vertical="center"/>
    </xf>
    <xf numFmtId="165" fontId="34" fillId="0" borderId="36" xfId="0" applyNumberFormat="1" applyFont="1" applyFill="1" applyBorder="1" applyAlignment="1">
      <alignment horizontal="right" vertical="center"/>
    </xf>
    <xf numFmtId="165" fontId="32" fillId="35" borderId="36" xfId="0" applyNumberFormat="1" applyFont="1" applyFill="1" applyBorder="1" applyAlignment="1">
      <alignment horizontal="right" vertical="center"/>
    </xf>
    <xf numFmtId="0" fontId="32" fillId="33" borderId="12" xfId="0" applyFont="1" applyFill="1" applyBorder="1" applyAlignment="1">
      <alignment horizontal="left" vertical="center"/>
    </xf>
    <xf numFmtId="3" fontId="32" fillId="33" borderId="12" xfId="0" applyNumberFormat="1" applyFont="1" applyFill="1" applyBorder="1" applyAlignment="1">
      <alignment horizontal="right" vertical="center"/>
    </xf>
    <xf numFmtId="0" fontId="32" fillId="33" borderId="11" xfId="0" applyFont="1" applyFill="1" applyBorder="1" applyAlignment="1">
      <alignment horizontal="left" vertical="center"/>
    </xf>
    <xf numFmtId="0" fontId="32" fillId="33" borderId="36" xfId="0" applyFont="1" applyFill="1" applyBorder="1" applyAlignment="1">
      <alignment horizontal="left" vertical="center"/>
    </xf>
    <xf numFmtId="165" fontId="32" fillId="33" borderId="36" xfId="0" applyNumberFormat="1" applyFont="1" applyFill="1" applyBorder="1" applyAlignment="1">
      <alignment horizontal="right" vertical="center"/>
    </xf>
    <xf numFmtId="0" fontId="34" fillId="0" borderId="29" xfId="0" applyFont="1" applyFill="1" applyBorder="1" applyAlignment="1">
      <alignment horizontal="left" vertical="center"/>
    </xf>
    <xf numFmtId="3" fontId="34" fillId="0" borderId="29" xfId="0" applyNumberFormat="1" applyFont="1" applyFill="1" applyBorder="1" applyAlignment="1">
      <alignment horizontal="right" vertical="center"/>
    </xf>
    <xf numFmtId="3" fontId="32" fillId="35" borderId="29" xfId="0" applyNumberFormat="1" applyFont="1" applyFill="1" applyBorder="1" applyAlignment="1">
      <alignment horizontal="right" vertical="center"/>
    </xf>
    <xf numFmtId="3" fontId="35" fillId="0" borderId="11" xfId="0" applyNumberFormat="1" applyFont="1" applyFill="1" applyBorder="1" applyAlignment="1">
      <alignment horizontal="right"/>
    </xf>
    <xf numFmtId="3" fontId="33" fillId="33" borderId="11" xfId="0" applyNumberFormat="1" applyFont="1" applyFill="1" applyBorder="1" applyAlignment="1">
      <alignment horizontal="right"/>
    </xf>
    <xf numFmtId="3" fontId="35" fillId="35" borderId="11" xfId="0" applyNumberFormat="1" applyFont="1" applyFill="1" applyBorder="1" applyAlignment="1">
      <alignment horizontal="right"/>
    </xf>
    <xf numFmtId="3" fontId="33" fillId="35" borderId="11" xfId="0" applyNumberFormat="1" applyFont="1" applyFill="1" applyBorder="1" applyAlignment="1">
      <alignment horizontal="right"/>
    </xf>
    <xf numFmtId="0" fontId="34" fillId="0" borderId="36" xfId="0" applyFont="1" applyFill="1" applyBorder="1" applyAlignment="1">
      <alignment wrapText="1"/>
    </xf>
    <xf numFmtId="0" fontId="18" fillId="0" borderId="10" xfId="0" applyFont="1" applyBorder="1" applyAlignment="1">
      <alignment wrapText="1"/>
    </xf>
    <xf numFmtId="0" fontId="22" fillId="0" borderId="0" xfId="0" applyFont="1" applyBorder="1" applyAlignment="1">
      <alignment horizontal="left" vertical="center" wrapText="1"/>
    </xf>
    <xf numFmtId="3" fontId="37" fillId="35" borderId="29" xfId="0" applyNumberFormat="1" applyFont="1" applyFill="1" applyBorder="1" applyAlignment="1"/>
    <xf numFmtId="164" fontId="37" fillId="35" borderId="36" xfId="1" applyNumberFormat="1" applyFont="1" applyFill="1" applyBorder="1" applyAlignment="1"/>
    <xf numFmtId="0" fontId="31" fillId="35" borderId="14" xfId="0" applyFont="1" applyFill="1" applyBorder="1" applyAlignment="1">
      <alignment horizontal="center" vertical="center" wrapText="1"/>
    </xf>
    <xf numFmtId="3" fontId="37" fillId="35" borderId="12" xfId="0" applyNumberFormat="1" applyFont="1" applyFill="1" applyBorder="1" applyAlignment="1"/>
    <xf numFmtId="3" fontId="33" fillId="36" borderId="12" xfId="0" applyNumberFormat="1" applyFont="1" applyFill="1" applyBorder="1" applyAlignment="1"/>
    <xf numFmtId="165" fontId="33" fillId="36" borderId="36" xfId="0" applyNumberFormat="1" applyFont="1" applyFill="1" applyBorder="1" applyAlignment="1"/>
    <xf numFmtId="0" fontId="18" fillId="0" borderId="39" xfId="0" applyFont="1" applyBorder="1" applyAlignment="1">
      <alignment wrapText="1"/>
    </xf>
    <xf numFmtId="0" fontId="18" fillId="0" borderId="39" xfId="0" applyFont="1" applyBorder="1" applyAlignment="1"/>
    <xf numFmtId="0" fontId="13" fillId="37" borderId="12" xfId="43" applyFont="1" applyFill="1" applyBorder="1" applyAlignment="1">
      <alignment horizontal="center" vertical="center" wrapText="1"/>
    </xf>
    <xf numFmtId="0" fontId="13" fillId="37" borderId="11" xfId="43" applyFont="1" applyFill="1" applyBorder="1" applyAlignment="1">
      <alignment horizontal="center" vertical="center" wrapText="1"/>
    </xf>
    <xf numFmtId="0" fontId="13" fillId="37" borderId="36" xfId="43" applyFont="1" applyFill="1" applyBorder="1" applyAlignment="1">
      <alignment horizontal="center" vertical="center" wrapText="1"/>
    </xf>
    <xf numFmtId="0" fontId="13" fillId="37" borderId="29" xfId="43" applyFont="1" applyFill="1" applyBorder="1" applyAlignment="1">
      <alignment horizontal="center" vertical="center" wrapText="1"/>
    </xf>
    <xf numFmtId="0" fontId="21" fillId="0" borderId="11" xfId="43" applyFont="1" applyBorder="1" applyAlignment="1"/>
    <xf numFmtId="0" fontId="27" fillId="0" borderId="0" xfId="0" applyFont="1" applyAlignment="1">
      <alignment wrapText="1"/>
    </xf>
    <xf numFmtId="0" fontId="20" fillId="37" borderId="11" xfId="43" applyFont="1" applyFill="1" applyBorder="1" applyAlignment="1">
      <alignment horizontal="center"/>
    </xf>
    <xf numFmtId="0" fontId="21" fillId="33" borderId="17" xfId="43" applyFont="1" applyFill="1" applyBorder="1" applyAlignment="1"/>
    <xf numFmtId="3" fontId="21" fillId="33" borderId="11" xfId="43" applyNumberFormat="1" applyFont="1" applyFill="1" applyBorder="1" applyAlignment="1">
      <alignment wrapText="1"/>
    </xf>
    <xf numFmtId="10" fontId="21" fillId="33" borderId="11" xfId="43" applyNumberFormat="1" applyFont="1" applyFill="1" applyBorder="1" applyAlignment="1">
      <alignment horizontal="center" wrapText="1"/>
    </xf>
    <xf numFmtId="3" fontId="21" fillId="33" borderId="11" xfId="43" applyNumberFormat="1" applyFont="1" applyFill="1" applyBorder="1" applyAlignment="1">
      <alignment horizontal="center" wrapText="1"/>
    </xf>
    <xf numFmtId="0" fontId="20" fillId="37" borderId="11" xfId="0" applyFont="1" applyFill="1" applyBorder="1" applyAlignment="1">
      <alignment horizontal="center" vertical="center" wrapText="1"/>
    </xf>
    <xf numFmtId="0" fontId="20" fillId="37" borderId="11" xfId="0" applyFont="1" applyFill="1" applyBorder="1" applyAlignment="1">
      <alignment horizontal="center" vertical="center"/>
    </xf>
    <xf numFmtId="0" fontId="36" fillId="37" borderId="36" xfId="0" applyFont="1" applyFill="1" applyBorder="1" applyAlignment="1">
      <alignment horizontal="center" vertical="center" wrapText="1"/>
    </xf>
    <xf numFmtId="0" fontId="36" fillId="37" borderId="14" xfId="0" applyFont="1" applyFill="1" applyBorder="1" applyAlignment="1">
      <alignment horizontal="center" vertical="center" wrapText="1"/>
    </xf>
    <xf numFmtId="0" fontId="18" fillId="0" borderId="39" xfId="0" applyFont="1" applyBorder="1" applyAlignment="1">
      <alignment vertical="center" wrapText="1"/>
    </xf>
    <xf numFmtId="0" fontId="18" fillId="0" borderId="40" xfId="0" applyFont="1" applyBorder="1" applyAlignment="1">
      <alignment wrapText="1"/>
    </xf>
    <xf numFmtId="0" fontId="34" fillId="0" borderId="29" xfId="0" applyFont="1" applyFill="1" applyBorder="1" applyAlignment="1">
      <alignment wrapText="1"/>
    </xf>
    <xf numFmtId="0" fontId="20" fillId="37" borderId="0" xfId="0" applyFont="1" applyFill="1" applyBorder="1" applyAlignment="1">
      <alignment horizontal="center" vertical="center"/>
    </xf>
    <xf numFmtId="0" fontId="20" fillId="37" borderId="13" xfId="0" applyFont="1" applyFill="1" applyBorder="1" applyAlignment="1">
      <alignment horizontal="center" vertical="center" wrapText="1"/>
    </xf>
    <xf numFmtId="3" fontId="34" fillId="0" borderId="11" xfId="0" applyNumberFormat="1" applyFont="1" applyFill="1" applyBorder="1" applyAlignment="1">
      <alignment horizontal="center" vertical="center" wrapText="1"/>
    </xf>
    <xf numFmtId="3" fontId="32" fillId="36" borderId="11" xfId="0" applyNumberFormat="1" applyFont="1" applyFill="1" applyBorder="1" applyAlignment="1">
      <alignment horizontal="center" vertical="center" wrapText="1"/>
    </xf>
    <xf numFmtId="164" fontId="32" fillId="36" borderId="11" xfId="1" applyNumberFormat="1" applyFont="1" applyFill="1" applyBorder="1" applyAlignment="1">
      <alignment horizontal="center" vertical="center" wrapText="1"/>
    </xf>
    <xf numFmtId="3" fontId="32" fillId="36" borderId="11" xfId="0" applyNumberFormat="1" applyFont="1" applyFill="1" applyBorder="1" applyAlignment="1">
      <alignment horizontal="center" vertical="center"/>
    </xf>
    <xf numFmtId="0" fontId="32" fillId="36" borderId="13" xfId="0" applyFont="1" applyFill="1" applyBorder="1" applyAlignment="1">
      <alignment horizontal="left" vertical="center"/>
    </xf>
    <xf numFmtId="0" fontId="32" fillId="36" borderId="17" xfId="0" applyFont="1" applyFill="1" applyBorder="1" applyAlignment="1">
      <alignment horizontal="left" vertical="center"/>
    </xf>
    <xf numFmtId="3" fontId="32" fillId="33" borderId="29" xfId="0" applyNumberFormat="1" applyFont="1" applyFill="1" applyBorder="1" applyAlignment="1">
      <alignment horizontal="right" vertical="center"/>
    </xf>
    <xf numFmtId="164" fontId="34" fillId="0" borderId="36" xfId="1" applyNumberFormat="1" applyFont="1" applyFill="1" applyBorder="1" applyAlignment="1">
      <alignment horizontal="right" vertical="center"/>
    </xf>
    <xf numFmtId="3" fontId="35" fillId="0" borderId="29" xfId="0" applyNumberFormat="1" applyFont="1" applyFill="1" applyBorder="1" applyAlignment="1">
      <alignment horizontal="right"/>
    </xf>
    <xf numFmtId="3" fontId="35" fillId="35" borderId="29" xfId="0" applyNumberFormat="1" applyFont="1" applyFill="1" applyBorder="1" applyAlignment="1">
      <alignment horizontal="right"/>
    </xf>
    <xf numFmtId="165" fontId="35" fillId="0" borderId="36" xfId="0" applyNumberFormat="1" applyFont="1" applyFill="1" applyBorder="1" applyAlignment="1">
      <alignment horizontal="right"/>
    </xf>
    <xf numFmtId="165" fontId="35" fillId="35" borderId="36" xfId="0" applyNumberFormat="1" applyFont="1" applyFill="1" applyBorder="1" applyAlignment="1">
      <alignment horizontal="right"/>
    </xf>
    <xf numFmtId="3" fontId="35" fillId="0" borderId="12" xfId="0" applyNumberFormat="1" applyFont="1" applyFill="1" applyBorder="1" applyAlignment="1">
      <alignment horizontal="right"/>
    </xf>
    <xf numFmtId="3" fontId="35" fillId="35" borderId="12" xfId="0" applyNumberFormat="1" applyFont="1" applyFill="1" applyBorder="1" applyAlignment="1">
      <alignment horizontal="right"/>
    </xf>
    <xf numFmtId="0" fontId="35" fillId="0" borderId="36" xfId="0" applyFont="1" applyFill="1" applyBorder="1" applyAlignment="1">
      <alignment horizontal="right"/>
    </xf>
    <xf numFmtId="0" fontId="32" fillId="33" borderId="12" xfId="0" applyFont="1" applyFill="1" applyBorder="1" applyAlignment="1">
      <alignment wrapText="1"/>
    </xf>
    <xf numFmtId="3" fontId="33" fillId="33" borderId="12" xfId="0" applyNumberFormat="1" applyFont="1" applyFill="1" applyBorder="1" applyAlignment="1">
      <alignment horizontal="right"/>
    </xf>
    <xf numFmtId="3" fontId="33" fillId="35" borderId="12" xfId="0" applyNumberFormat="1" applyFont="1" applyFill="1" applyBorder="1" applyAlignment="1">
      <alignment horizontal="right"/>
    </xf>
    <xf numFmtId="0" fontId="32" fillId="33" borderId="36" xfId="0" applyFont="1" applyFill="1" applyBorder="1" applyAlignment="1">
      <alignment wrapText="1"/>
    </xf>
    <xf numFmtId="165" fontId="33" fillId="33" borderId="36" xfId="0" applyNumberFormat="1" applyFont="1" applyFill="1" applyBorder="1" applyAlignment="1">
      <alignment horizontal="right"/>
    </xf>
    <xf numFmtId="165" fontId="33" fillId="35" borderId="36" xfId="0" applyNumberFormat="1" applyFont="1" applyFill="1" applyBorder="1" applyAlignment="1">
      <alignment horizontal="right"/>
    </xf>
    <xf numFmtId="10" fontId="18" fillId="0" borderId="0" xfId="1" applyNumberFormat="1" applyFont="1" applyAlignment="1">
      <alignment wrapText="1"/>
    </xf>
    <xf numFmtId="0" fontId="20" fillId="37" borderId="14" xfId="0" applyFont="1" applyFill="1" applyBorder="1" applyAlignment="1">
      <alignment horizontal="center" vertical="center" wrapText="1"/>
    </xf>
    <xf numFmtId="3" fontId="32" fillId="0" borderId="13" xfId="0" applyNumberFormat="1" applyFont="1" applyFill="1" applyBorder="1" applyAlignment="1">
      <alignment vertical="center"/>
    </xf>
    <xf numFmtId="3" fontId="32" fillId="0" borderId="17" xfId="0" applyNumberFormat="1" applyFont="1" applyFill="1" applyBorder="1" applyAlignment="1">
      <alignment vertical="center"/>
    </xf>
    <xf numFmtId="166" fontId="19" fillId="0" borderId="11" xfId="0" applyNumberFormat="1" applyFont="1" applyBorder="1" applyAlignment="1">
      <alignment horizontal="right" wrapText="1"/>
    </xf>
    <xf numFmtId="166" fontId="19" fillId="0" borderId="11" xfId="0" applyNumberFormat="1" applyFont="1" applyBorder="1" applyAlignment="1">
      <alignment horizontal="right" vertical="center" wrapText="1"/>
    </xf>
    <xf numFmtId="166" fontId="21" fillId="38" borderId="11" xfId="0" applyNumberFormat="1" applyFont="1" applyFill="1" applyBorder="1" applyAlignment="1">
      <alignment horizontal="right" wrapText="1"/>
    </xf>
    <xf numFmtId="166" fontId="21" fillId="38" borderId="11" xfId="0" applyNumberFormat="1" applyFont="1" applyFill="1" applyBorder="1" applyAlignment="1">
      <alignment horizontal="right" vertical="center" wrapText="1"/>
    </xf>
    <xf numFmtId="166" fontId="19" fillId="0" borderId="11" xfId="0" applyNumberFormat="1" applyFont="1" applyBorder="1" applyAlignment="1">
      <alignment wrapText="1"/>
    </xf>
    <xf numFmtId="166" fontId="19" fillId="0" borderId="12" xfId="0" applyNumberFormat="1" applyFont="1" applyBorder="1" applyAlignment="1">
      <alignment horizontal="right" wrapText="1"/>
    </xf>
    <xf numFmtId="166" fontId="19" fillId="0" borderId="12" xfId="0" applyNumberFormat="1" applyFont="1" applyBorder="1" applyAlignment="1">
      <alignment horizontal="right" vertical="center" wrapText="1"/>
    </xf>
    <xf numFmtId="166" fontId="19" fillId="0" borderId="12" xfId="0" applyNumberFormat="1" applyFont="1" applyBorder="1" applyAlignment="1">
      <alignment wrapText="1"/>
    </xf>
    <xf numFmtId="166" fontId="19" fillId="0" borderId="29" xfId="0" applyNumberFormat="1" applyFont="1" applyBorder="1" applyAlignment="1">
      <alignment horizontal="right" wrapText="1"/>
    </xf>
    <xf numFmtId="166" fontId="19" fillId="0" borderId="29" xfId="0" applyNumberFormat="1" applyFont="1" applyBorder="1" applyAlignment="1">
      <alignment horizontal="right" vertical="center" wrapText="1"/>
    </xf>
    <xf numFmtId="166" fontId="19" fillId="0" borderId="29" xfId="0" applyNumberFormat="1" applyFont="1" applyBorder="1" applyAlignment="1">
      <alignment wrapText="1"/>
    </xf>
    <xf numFmtId="164" fontId="19" fillId="0" borderId="36" xfId="1" applyNumberFormat="1" applyFont="1" applyBorder="1" applyAlignment="1">
      <alignment horizontal="right" wrapText="1"/>
    </xf>
    <xf numFmtId="164" fontId="19" fillId="0" borderId="36" xfId="1" applyNumberFormat="1" applyFont="1" applyBorder="1" applyAlignment="1">
      <alignment horizontal="right" vertical="center" wrapText="1"/>
    </xf>
    <xf numFmtId="164" fontId="19" fillId="0" borderId="36" xfId="1" applyNumberFormat="1" applyFont="1" applyBorder="1" applyAlignment="1">
      <alignment wrapText="1"/>
    </xf>
    <xf numFmtId="166" fontId="21" fillId="38" borderId="12" xfId="0" applyNumberFormat="1" applyFont="1" applyFill="1" applyBorder="1" applyAlignment="1">
      <alignment horizontal="right" wrapText="1"/>
    </xf>
    <xf numFmtId="166" fontId="21" fillId="38" borderId="12" xfId="0" applyNumberFormat="1" applyFont="1" applyFill="1" applyBorder="1" applyAlignment="1">
      <alignment horizontal="right" vertical="center" wrapText="1"/>
    </xf>
    <xf numFmtId="164" fontId="21" fillId="38" borderId="36" xfId="1" applyNumberFormat="1" applyFont="1" applyFill="1" applyBorder="1" applyAlignment="1">
      <alignment horizontal="right" wrapText="1"/>
    </xf>
    <xf numFmtId="164" fontId="21" fillId="38" borderId="36" xfId="1" applyNumberFormat="1" applyFont="1" applyFill="1" applyBorder="1" applyAlignment="1">
      <alignment horizontal="right" vertical="center" wrapText="1"/>
    </xf>
    <xf numFmtId="166" fontId="21" fillId="38" borderId="12" xfId="0" applyNumberFormat="1" applyFont="1" applyFill="1" applyBorder="1" applyAlignment="1">
      <alignment wrapText="1"/>
    </xf>
    <xf numFmtId="166" fontId="21" fillId="38" borderId="11" xfId="0" applyNumberFormat="1" applyFont="1" applyFill="1" applyBorder="1" applyAlignment="1">
      <alignment wrapText="1"/>
    </xf>
    <xf numFmtId="164" fontId="21" fillId="38" borderId="36" xfId="1" applyNumberFormat="1" applyFont="1" applyFill="1" applyBorder="1" applyAlignment="1">
      <alignment wrapText="1"/>
    </xf>
    <xf numFmtId="166" fontId="21" fillId="33" borderId="29" xfId="0" applyNumberFormat="1" applyFont="1" applyFill="1" applyBorder="1" applyAlignment="1">
      <alignment horizontal="right" wrapText="1"/>
    </xf>
    <xf numFmtId="164" fontId="21" fillId="33" borderId="36" xfId="1" applyNumberFormat="1" applyFont="1" applyFill="1" applyBorder="1" applyAlignment="1">
      <alignment horizontal="right" wrapText="1"/>
    </xf>
    <xf numFmtId="0" fontId="42" fillId="0" borderId="0" xfId="0" applyFont="1" applyAlignment="1">
      <alignment wrapText="1"/>
    </xf>
    <xf numFmtId="0" fontId="13" fillId="37" borderId="14" xfId="43" applyFont="1" applyFill="1" applyBorder="1" applyAlignment="1">
      <alignment horizontal="center" vertical="center" wrapText="1"/>
    </xf>
    <xf numFmtId="3" fontId="33" fillId="36" borderId="29" xfId="0" applyNumberFormat="1" applyFont="1" applyFill="1" applyBorder="1" applyAlignment="1"/>
    <xf numFmtId="0" fontId="39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/>
    <xf numFmtId="3" fontId="43" fillId="0" borderId="0" xfId="0" applyNumberFormat="1" applyFont="1" applyAlignment="1">
      <alignment wrapText="1"/>
    </xf>
    <xf numFmtId="164" fontId="43" fillId="0" borderId="0" xfId="1" applyNumberFormat="1" applyFont="1" applyAlignment="1">
      <alignment wrapText="1"/>
    </xf>
    <xf numFmtId="3" fontId="43" fillId="0" borderId="0" xfId="43" applyNumberFormat="1" applyFont="1" applyAlignment="1">
      <alignment wrapText="1"/>
    </xf>
    <xf numFmtId="0" fontId="20" fillId="37" borderId="13" xfId="0" applyFont="1" applyFill="1" applyBorder="1" applyAlignment="1">
      <alignment horizontal="center" vertical="center" wrapText="1"/>
    </xf>
    <xf numFmtId="3" fontId="37" fillId="0" borderId="12" xfId="0" applyNumberFormat="1" applyFont="1" applyFill="1" applyBorder="1" applyAlignment="1">
      <alignment horizontal="right"/>
    </xf>
    <xf numFmtId="3" fontId="37" fillId="0" borderId="29" xfId="0" applyNumberFormat="1" applyFont="1" applyFill="1" applyBorder="1" applyAlignment="1">
      <alignment horizontal="right"/>
    </xf>
    <xf numFmtId="165" fontId="37" fillId="0" borderId="36" xfId="0" applyNumberFormat="1" applyFont="1" applyFill="1" applyBorder="1" applyAlignment="1">
      <alignment horizontal="right"/>
    </xf>
    <xf numFmtId="3" fontId="37" fillId="0" borderId="11" xfId="0" applyNumberFormat="1" applyFont="1" applyFill="1" applyBorder="1" applyAlignment="1">
      <alignment horizontal="right"/>
    </xf>
    <xf numFmtId="3" fontId="37" fillId="0" borderId="14" xfId="0" applyNumberFormat="1" applyFont="1" applyFill="1" applyBorder="1" applyAlignment="1">
      <alignment horizontal="right"/>
    </xf>
    <xf numFmtId="0" fontId="37" fillId="0" borderId="36" xfId="0" applyFont="1" applyFill="1" applyBorder="1" applyAlignment="1">
      <alignment horizontal="right"/>
    </xf>
    <xf numFmtId="164" fontId="30" fillId="35" borderId="11" xfId="1" applyNumberFormat="1" applyFont="1" applyFill="1" applyBorder="1" applyAlignment="1">
      <alignment horizontal="center" vertical="center" wrapText="1"/>
    </xf>
    <xf numFmtId="164" fontId="28" fillId="33" borderId="11" xfId="1" applyNumberFormat="1" applyFont="1" applyFill="1" applyBorder="1" applyAlignment="1">
      <alignment horizontal="center" vertical="center" wrapText="1"/>
    </xf>
    <xf numFmtId="3" fontId="30" fillId="35" borderId="11" xfId="0" applyNumberFormat="1" applyFont="1" applyFill="1" applyBorder="1" applyAlignment="1">
      <alignment vertical="center" wrapText="1"/>
    </xf>
    <xf numFmtId="3" fontId="30" fillId="35" borderId="11" xfId="43" applyNumberFormat="1" applyFont="1" applyFill="1" applyBorder="1" applyAlignment="1">
      <alignment vertical="center" wrapText="1"/>
    </xf>
    <xf numFmtId="3" fontId="28" fillId="33" borderId="11" xfId="0" applyNumberFormat="1" applyFont="1" applyFill="1" applyBorder="1" applyAlignment="1">
      <alignment vertical="center" wrapText="1"/>
    </xf>
    <xf numFmtId="3" fontId="28" fillId="33" borderId="11" xfId="43" applyNumberFormat="1" applyFont="1" applyFill="1" applyBorder="1" applyAlignment="1">
      <alignment vertical="center" wrapText="1"/>
    </xf>
    <xf numFmtId="164" fontId="30" fillId="0" borderId="11" xfId="1" applyNumberFormat="1" applyFont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21" fillId="0" borderId="0" xfId="43" applyFont="1" applyAlignment="1"/>
    <xf numFmtId="0" fontId="19" fillId="0" borderId="33" xfId="0" applyFont="1" applyBorder="1" applyAlignment="1">
      <alignment vertical="center" wrapText="1"/>
    </xf>
    <xf numFmtId="0" fontId="19" fillId="0" borderId="34" xfId="0" applyFont="1" applyBorder="1" applyAlignment="1">
      <alignment vertical="center" wrapText="1"/>
    </xf>
    <xf numFmtId="0" fontId="19" fillId="0" borderId="35" xfId="0" applyFont="1" applyBorder="1" applyAlignment="1">
      <alignment vertical="center" wrapText="1"/>
    </xf>
    <xf numFmtId="0" fontId="48" fillId="0" borderId="12" xfId="0" applyFont="1" applyBorder="1" applyAlignment="1">
      <alignment wrapText="1"/>
    </xf>
    <xf numFmtId="0" fontId="48" fillId="0" borderId="11" xfId="0" applyFont="1" applyBorder="1" applyAlignment="1">
      <alignment wrapText="1"/>
    </xf>
    <xf numFmtId="0" fontId="48" fillId="0" borderId="36" xfId="0" applyFont="1" applyBorder="1" applyAlignment="1">
      <alignment wrapText="1"/>
    </xf>
    <xf numFmtId="0" fontId="47" fillId="38" borderId="12" xfId="0" applyFont="1" applyFill="1" applyBorder="1" applyAlignment="1">
      <alignment wrapText="1"/>
    </xf>
    <xf numFmtId="0" fontId="47" fillId="38" borderId="11" xfId="0" applyFont="1" applyFill="1" applyBorder="1" applyAlignment="1">
      <alignment wrapText="1"/>
    </xf>
    <xf numFmtId="0" fontId="47" fillId="38" borderId="36" xfId="0" applyFont="1" applyFill="1" applyBorder="1" applyAlignment="1">
      <alignment wrapText="1"/>
    </xf>
    <xf numFmtId="0" fontId="48" fillId="0" borderId="29" xfId="0" applyFont="1" applyBorder="1" applyAlignment="1">
      <alignment wrapText="1"/>
    </xf>
    <xf numFmtId="0" fontId="47" fillId="33" borderId="29" xfId="0" applyFont="1" applyFill="1" applyBorder="1" applyAlignment="1">
      <alignment wrapText="1"/>
    </xf>
    <xf numFmtId="0" fontId="47" fillId="33" borderId="11" xfId="0" applyFont="1" applyFill="1" applyBorder="1" applyAlignment="1">
      <alignment wrapText="1"/>
    </xf>
    <xf numFmtId="0" fontId="47" fillId="33" borderId="36" xfId="0" applyFont="1" applyFill="1" applyBorder="1" applyAlignment="1">
      <alignment wrapText="1"/>
    </xf>
    <xf numFmtId="0" fontId="34" fillId="0" borderId="33" xfId="0" applyFont="1" applyFill="1" applyBorder="1" applyAlignment="1">
      <alignment vertical="center" wrapText="1"/>
    </xf>
    <xf numFmtId="0" fontId="34" fillId="0" borderId="34" xfId="0" applyFont="1" applyFill="1" applyBorder="1" applyAlignment="1">
      <alignment vertical="center" wrapText="1"/>
    </xf>
    <xf numFmtId="0" fontId="34" fillId="0" borderId="35" xfId="0" applyFont="1" applyFill="1" applyBorder="1" applyAlignment="1">
      <alignment vertical="center" wrapText="1"/>
    </xf>
    <xf numFmtId="0" fontId="34" fillId="0" borderId="12" xfId="0" applyFont="1" applyFill="1" applyBorder="1" applyAlignment="1">
      <alignment vertical="center" wrapText="1"/>
    </xf>
    <xf numFmtId="0" fontId="34" fillId="0" borderId="11" xfId="0" applyFont="1" applyFill="1" applyBorder="1" applyAlignment="1">
      <alignment vertical="center" wrapText="1"/>
    </xf>
    <xf numFmtId="0" fontId="34" fillId="0" borderId="36" xfId="0" applyFont="1" applyFill="1" applyBorder="1" applyAlignment="1">
      <alignment vertical="center" wrapText="1"/>
    </xf>
    <xf numFmtId="0" fontId="32" fillId="33" borderId="12" xfId="0" applyFont="1" applyFill="1" applyBorder="1" applyAlignment="1">
      <alignment vertical="center"/>
    </xf>
    <xf numFmtId="0" fontId="32" fillId="33" borderId="11" xfId="0" applyFont="1" applyFill="1" applyBorder="1" applyAlignment="1">
      <alignment vertical="center"/>
    </xf>
    <xf numFmtId="0" fontId="32" fillId="33" borderId="36" xfId="0" applyFont="1" applyFill="1" applyBorder="1" applyAlignment="1">
      <alignment vertical="center"/>
    </xf>
    <xf numFmtId="164" fontId="35" fillId="0" borderId="36" xfId="1" applyNumberFormat="1" applyFont="1" applyFill="1" applyBorder="1" applyAlignment="1">
      <alignment horizontal="right"/>
    </xf>
    <xf numFmtId="0" fontId="36" fillId="37" borderId="11" xfId="0" applyFont="1" applyFill="1" applyBorder="1" applyAlignment="1">
      <alignment horizontal="center" vertical="center" wrapText="1"/>
    </xf>
    <xf numFmtId="10" fontId="18" fillId="0" borderId="11" xfId="1" applyNumberFormat="1" applyFont="1" applyBorder="1" applyAlignment="1">
      <alignment vertical="center" wrapText="1"/>
    </xf>
    <xf numFmtId="0" fontId="36" fillId="37" borderId="13" xfId="0" applyFont="1" applyFill="1" applyBorder="1" applyAlignment="1">
      <alignment vertical="center" wrapText="1"/>
    </xf>
    <xf numFmtId="0" fontId="36" fillId="37" borderId="17" xfId="0" applyFont="1" applyFill="1" applyBorder="1" applyAlignment="1">
      <alignment vertical="center" wrapText="1"/>
    </xf>
    <xf numFmtId="10" fontId="39" fillId="0" borderId="11" xfId="1" applyNumberFormat="1" applyFont="1" applyBorder="1" applyAlignment="1">
      <alignment vertical="center" wrapText="1"/>
    </xf>
    <xf numFmtId="3" fontId="32" fillId="35" borderId="11" xfId="0" applyNumberFormat="1" applyFont="1" applyFill="1" applyBorder="1" applyAlignment="1">
      <alignment horizontal="right" vertical="center"/>
    </xf>
    <xf numFmtId="3" fontId="32" fillId="33" borderId="33" xfId="0" applyNumberFormat="1" applyFont="1" applyFill="1" applyBorder="1" applyAlignment="1">
      <alignment horizontal="right" vertical="center"/>
    </xf>
    <xf numFmtId="3" fontId="32" fillId="33" borderId="11" xfId="0" applyNumberFormat="1" applyFont="1" applyFill="1" applyBorder="1" applyAlignment="1">
      <alignment horizontal="right" vertical="center"/>
    </xf>
    <xf numFmtId="0" fontId="33" fillId="0" borderId="33" xfId="0" applyFont="1" applyFill="1" applyBorder="1" applyAlignment="1">
      <alignment horizontal="left" vertical="center" wrapText="1"/>
    </xf>
    <xf numFmtId="0" fontId="33" fillId="0" borderId="34" xfId="0" applyFont="1" applyFill="1" applyBorder="1" applyAlignment="1">
      <alignment horizontal="left" vertical="center" wrapText="1"/>
    </xf>
    <xf numFmtId="0" fontId="33" fillId="0" borderId="35" xfId="0" applyFont="1" applyFill="1" applyBorder="1" applyAlignment="1">
      <alignment horizontal="left" vertical="center" wrapText="1"/>
    </xf>
    <xf numFmtId="0" fontId="39" fillId="35" borderId="0" xfId="0" applyFont="1" applyFill="1" applyBorder="1" applyAlignment="1">
      <alignment horizontal="left" vertical="center" wrapText="1"/>
    </xf>
    <xf numFmtId="0" fontId="38" fillId="0" borderId="4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0" fontId="33" fillId="36" borderId="12" xfId="0" applyFont="1" applyFill="1" applyBorder="1" applyAlignment="1">
      <alignment horizontal="left" vertical="center"/>
    </xf>
    <xf numFmtId="0" fontId="33" fillId="36" borderId="29" xfId="0" applyFont="1" applyFill="1" applyBorder="1" applyAlignment="1">
      <alignment horizontal="left" vertical="center"/>
    </xf>
    <xf numFmtId="0" fontId="33" fillId="36" borderId="36" xfId="0" applyFont="1" applyFill="1" applyBorder="1" applyAlignment="1">
      <alignment horizontal="left" vertical="center"/>
    </xf>
    <xf numFmtId="49" fontId="46" fillId="0" borderId="37" xfId="0" applyNumberFormat="1" applyFont="1" applyFill="1" applyBorder="1" applyAlignment="1">
      <alignment horizontal="center" vertical="center"/>
    </xf>
    <xf numFmtId="49" fontId="46" fillId="0" borderId="38" xfId="0" applyNumberFormat="1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wrapText="1"/>
    </xf>
    <xf numFmtId="0" fontId="33" fillId="0" borderId="29" xfId="0" applyFont="1" applyFill="1" applyBorder="1" applyAlignment="1">
      <alignment horizontal="left" vertical="center" wrapText="1"/>
    </xf>
    <xf numFmtId="0" fontId="33" fillId="0" borderId="36" xfId="0" applyFont="1" applyFill="1" applyBorder="1" applyAlignment="1">
      <alignment horizontal="left" vertical="center" wrapText="1"/>
    </xf>
    <xf numFmtId="0" fontId="40" fillId="38" borderId="0" xfId="0" applyFont="1" applyFill="1" applyAlignment="1">
      <alignment horizontal="left" vertical="center" wrapText="1"/>
    </xf>
    <xf numFmtId="0" fontId="39" fillId="35" borderId="0" xfId="43" applyFont="1" applyFill="1" applyAlignment="1">
      <alignment horizontal="left" vertical="center" wrapText="1"/>
    </xf>
    <xf numFmtId="0" fontId="44" fillId="35" borderId="0" xfId="43" applyFont="1" applyFill="1" applyAlignment="1">
      <alignment horizontal="left" vertical="center" wrapText="1"/>
    </xf>
    <xf numFmtId="0" fontId="20" fillId="37" borderId="27" xfId="0" applyFont="1" applyFill="1" applyBorder="1" applyAlignment="1">
      <alignment horizontal="center" vertical="center"/>
    </xf>
    <xf numFmtId="0" fontId="20" fillId="37" borderId="26" xfId="0" applyFont="1" applyFill="1" applyBorder="1" applyAlignment="1">
      <alignment horizontal="center" vertical="center"/>
    </xf>
    <xf numFmtId="0" fontId="20" fillId="37" borderId="16" xfId="0" applyFont="1" applyFill="1" applyBorder="1" applyAlignment="1">
      <alignment horizontal="center" vertical="center"/>
    </xf>
    <xf numFmtId="0" fontId="20" fillId="37" borderId="14" xfId="0" applyFont="1" applyFill="1" applyBorder="1" applyAlignment="1">
      <alignment horizontal="center" vertical="center"/>
    </xf>
    <xf numFmtId="0" fontId="20" fillId="37" borderId="29" xfId="0" applyFont="1" applyFill="1" applyBorder="1" applyAlignment="1">
      <alignment horizontal="center" vertical="center"/>
    </xf>
    <xf numFmtId="0" fontId="20" fillId="37" borderId="13" xfId="0" applyFont="1" applyFill="1" applyBorder="1" applyAlignment="1">
      <alignment horizontal="center" vertical="center"/>
    </xf>
    <xf numFmtId="0" fontId="20" fillId="37" borderId="17" xfId="0" applyFont="1" applyFill="1" applyBorder="1" applyAlignment="1">
      <alignment horizontal="center" vertical="center"/>
    </xf>
    <xf numFmtId="0" fontId="38" fillId="0" borderId="40" xfId="0" applyFont="1" applyBorder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32" fillId="0" borderId="12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left" vertical="center" wrapText="1"/>
    </xf>
    <xf numFmtId="0" fontId="32" fillId="0" borderId="36" xfId="0" applyFont="1" applyFill="1" applyBorder="1" applyAlignment="1">
      <alignment horizontal="left" vertical="center" wrapText="1"/>
    </xf>
    <xf numFmtId="0" fontId="32" fillId="33" borderId="12" xfId="0" applyFont="1" applyFill="1" applyBorder="1" applyAlignment="1">
      <alignment horizontal="left" vertical="center"/>
    </xf>
    <xf numFmtId="0" fontId="32" fillId="33" borderId="11" xfId="0" applyFont="1" applyFill="1" applyBorder="1" applyAlignment="1">
      <alignment horizontal="left" vertical="center"/>
    </xf>
    <xf numFmtId="0" fontId="32" fillId="33" borderId="36" xfId="0" applyFont="1" applyFill="1" applyBorder="1" applyAlignment="1">
      <alignment horizontal="left" vertical="center"/>
    </xf>
    <xf numFmtId="0" fontId="36" fillId="37" borderId="37" xfId="0" applyFont="1" applyFill="1" applyBorder="1" applyAlignment="1">
      <alignment horizontal="center" vertical="center" wrapText="1"/>
    </xf>
    <xf numFmtId="0" fontId="36" fillId="37" borderId="38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0" fillId="34" borderId="18" xfId="0" applyFont="1" applyFill="1" applyBorder="1" applyAlignment="1">
      <alignment horizontal="center" vertical="center" wrapText="1"/>
    </xf>
    <xf numFmtId="0" fontId="20" fillId="34" borderId="19" xfId="0" applyFont="1" applyFill="1" applyBorder="1" applyAlignment="1">
      <alignment horizontal="center" vertical="center" wrapText="1"/>
    </xf>
    <xf numFmtId="0" fontId="20" fillId="34" borderId="20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/>
    </xf>
    <xf numFmtId="0" fontId="20" fillId="34" borderId="16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0" fillId="37" borderId="13" xfId="0" applyFont="1" applyFill="1" applyBorder="1" applyAlignment="1">
      <alignment horizontal="center" vertical="center" wrapText="1"/>
    </xf>
    <xf numFmtId="0" fontId="20" fillId="37" borderId="17" xfId="0" applyFont="1" applyFill="1" applyBorder="1" applyAlignment="1">
      <alignment horizontal="center" vertical="center" wrapText="1"/>
    </xf>
    <xf numFmtId="3" fontId="32" fillId="0" borderId="28" xfId="0" applyNumberFormat="1" applyFont="1" applyFill="1" applyBorder="1" applyAlignment="1">
      <alignment horizontal="left" vertical="center" wrapText="1"/>
    </xf>
    <xf numFmtId="3" fontId="32" fillId="0" borderId="31" xfId="0" applyNumberFormat="1" applyFont="1" applyFill="1" applyBorder="1" applyAlignment="1">
      <alignment horizontal="left" vertical="center" wrapText="1"/>
    </xf>
    <xf numFmtId="3" fontId="32" fillId="0" borderId="13" xfId="0" applyNumberFormat="1" applyFont="1" applyFill="1" applyBorder="1" applyAlignment="1">
      <alignment horizontal="left" vertical="center" wrapText="1"/>
    </xf>
    <xf numFmtId="3" fontId="32" fillId="0" borderId="17" xfId="0" applyNumberFormat="1" applyFont="1" applyFill="1" applyBorder="1" applyAlignment="1">
      <alignment horizontal="left" vertical="center" wrapText="1"/>
    </xf>
    <xf numFmtId="0" fontId="32" fillId="36" borderId="13" xfId="0" applyFont="1" applyFill="1" applyBorder="1" applyAlignment="1">
      <alignment horizontal="left" vertical="center"/>
    </xf>
    <xf numFmtId="0" fontId="32" fillId="36" borderId="17" xfId="0" applyFont="1" applyFill="1" applyBorder="1" applyAlignment="1">
      <alignment horizontal="left" vertical="center"/>
    </xf>
    <xf numFmtId="0" fontId="20" fillId="37" borderId="32" xfId="0" applyFont="1" applyFill="1" applyBorder="1" applyAlignment="1">
      <alignment horizontal="center" vertical="center"/>
    </xf>
    <xf numFmtId="0" fontId="20" fillId="37" borderId="0" xfId="0" applyFont="1" applyFill="1" applyBorder="1" applyAlignment="1">
      <alignment horizontal="center" vertical="center"/>
    </xf>
    <xf numFmtId="0" fontId="39" fillId="35" borderId="0" xfId="0" applyFont="1" applyFill="1" applyAlignment="1">
      <alignment horizontal="left" vertical="center" wrapText="1"/>
    </xf>
    <xf numFmtId="0" fontId="21" fillId="33" borderId="44" xfId="0" applyFont="1" applyFill="1" applyBorder="1" applyAlignment="1">
      <alignment horizontal="left" vertical="center" wrapText="1"/>
    </xf>
    <xf numFmtId="0" fontId="21" fillId="33" borderId="45" xfId="0" applyFont="1" applyFill="1" applyBorder="1" applyAlignment="1">
      <alignment horizontal="left" vertical="center" wrapText="1"/>
    </xf>
    <xf numFmtId="0" fontId="21" fillId="33" borderId="32" xfId="0" applyFont="1" applyFill="1" applyBorder="1" applyAlignment="1">
      <alignment horizontal="left" vertical="center" wrapText="1"/>
    </xf>
    <xf numFmtId="0" fontId="21" fillId="33" borderId="15" xfId="0" applyFont="1" applyFill="1" applyBorder="1" applyAlignment="1">
      <alignment horizontal="left" vertical="center" wrapText="1"/>
    </xf>
    <xf numFmtId="0" fontId="21" fillId="33" borderId="42" xfId="0" applyFont="1" applyFill="1" applyBorder="1" applyAlignment="1">
      <alignment horizontal="left" vertical="center" wrapText="1"/>
    </xf>
    <xf numFmtId="0" fontId="21" fillId="33" borderId="43" xfId="0" applyFont="1" applyFill="1" applyBorder="1" applyAlignment="1">
      <alignment horizontal="left" vertical="center" wrapText="1"/>
    </xf>
    <xf numFmtId="0" fontId="21" fillId="38" borderId="33" xfId="0" applyFont="1" applyFill="1" applyBorder="1" applyAlignment="1">
      <alignment horizontal="left" vertical="center" wrapText="1"/>
    </xf>
    <xf numFmtId="0" fontId="21" fillId="38" borderId="34" xfId="0" applyFont="1" applyFill="1" applyBorder="1" applyAlignment="1">
      <alignment horizontal="left" vertical="center" wrapText="1"/>
    </xf>
    <xf numFmtId="0" fontId="21" fillId="38" borderId="35" xfId="0" applyFont="1" applyFill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31" fillId="0" borderId="33" xfId="0" applyFont="1" applyBorder="1" applyAlignment="1">
      <alignment horizontal="left" vertical="top" wrapText="1"/>
    </xf>
    <xf numFmtId="0" fontId="31" fillId="0" borderId="34" xfId="0" applyFont="1" applyBorder="1" applyAlignment="1">
      <alignment horizontal="left" vertical="top" wrapText="1"/>
    </xf>
    <xf numFmtId="0" fontId="31" fillId="0" borderId="35" xfId="0" applyFont="1" applyBorder="1" applyAlignment="1">
      <alignment horizontal="left" vertical="top" wrapText="1"/>
    </xf>
    <xf numFmtId="0" fontId="40" fillId="0" borderId="33" xfId="0" applyFont="1" applyBorder="1" applyAlignment="1">
      <alignment horizontal="left" vertical="top"/>
    </xf>
    <xf numFmtId="0" fontId="40" fillId="0" borderId="34" xfId="0" applyFont="1" applyBorder="1" applyAlignment="1">
      <alignment horizontal="left" vertical="top"/>
    </xf>
    <xf numFmtId="0" fontId="40" fillId="0" borderId="35" xfId="0" applyFont="1" applyBorder="1" applyAlignment="1">
      <alignment horizontal="left" vertical="top"/>
    </xf>
    <xf numFmtId="0" fontId="20" fillId="37" borderId="28" xfId="0" applyFont="1" applyFill="1" applyBorder="1" applyAlignment="1">
      <alignment horizontal="center" vertical="center" wrapText="1"/>
    </xf>
    <xf numFmtId="0" fontId="20" fillId="37" borderId="41" xfId="0" applyFont="1" applyFill="1" applyBorder="1" applyAlignment="1">
      <alignment horizontal="center" vertical="center" wrapText="1"/>
    </xf>
    <xf numFmtId="0" fontId="20" fillId="37" borderId="31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left" vertical="top" wrapText="1"/>
    </xf>
    <xf numFmtId="0" fontId="33" fillId="33" borderId="12" xfId="0" applyFont="1" applyFill="1" applyBorder="1" applyAlignment="1">
      <alignment horizontal="left" vertical="center"/>
    </xf>
    <xf numFmtId="0" fontId="33" fillId="33" borderId="11" xfId="0" applyFont="1" applyFill="1" applyBorder="1" applyAlignment="1">
      <alignment horizontal="left" vertical="center"/>
    </xf>
    <xf numFmtId="0" fontId="33" fillId="33" borderId="36" xfId="0" applyFont="1" applyFill="1" applyBorder="1" applyAlignment="1">
      <alignment horizontal="left" vertical="center"/>
    </xf>
    <xf numFmtId="0" fontId="33" fillId="0" borderId="29" xfId="0" applyFont="1" applyFill="1" applyBorder="1" applyAlignment="1">
      <alignment vertical="center" wrapText="1"/>
    </xf>
    <xf numFmtId="0" fontId="33" fillId="0" borderId="11" xfId="0" applyFont="1" applyFill="1" applyBorder="1" applyAlignment="1">
      <alignment vertical="center" wrapText="1"/>
    </xf>
    <xf numFmtId="0" fontId="33" fillId="0" borderId="36" xfId="0" applyFont="1" applyFill="1" applyBorder="1" applyAlignment="1">
      <alignment vertical="center" wrapText="1"/>
    </xf>
    <xf numFmtId="0" fontId="33" fillId="0" borderId="12" xfId="0" applyFont="1" applyFill="1" applyBorder="1" applyAlignment="1">
      <alignment vertical="center" wrapText="1"/>
    </xf>
    <xf numFmtId="0" fontId="33" fillId="0" borderId="13" xfId="0" applyFont="1" applyFill="1" applyBorder="1" applyAlignment="1">
      <alignment horizontal="left" vertical="center" wrapText="1"/>
    </xf>
    <xf numFmtId="0" fontId="33" fillId="0" borderId="17" xfId="0" applyFont="1" applyFill="1" applyBorder="1" applyAlignment="1">
      <alignment horizontal="left" vertical="center" wrapText="1"/>
    </xf>
    <xf numFmtId="0" fontId="20" fillId="34" borderId="14" xfId="0" applyFont="1" applyFill="1" applyBorder="1" applyAlignment="1">
      <alignment horizontal="center" vertical="center"/>
    </xf>
    <xf numFmtId="0" fontId="20" fillId="34" borderId="29" xfId="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/>
    </xf>
    <xf numFmtId="0" fontId="20" fillId="34" borderId="30" xfId="0" applyFont="1" applyFill="1" applyBorder="1" applyAlignment="1">
      <alignment horizontal="center"/>
    </xf>
    <xf numFmtId="0" fontId="20" fillId="34" borderId="17" xfId="0" applyFont="1" applyFill="1" applyBorder="1" applyAlignment="1">
      <alignment horizontal="center"/>
    </xf>
    <xf numFmtId="0" fontId="19" fillId="0" borderId="27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32" fillId="33" borderId="33" xfId="0" applyFont="1" applyFill="1" applyBorder="1" applyAlignment="1">
      <alignment horizontal="left" vertical="center" wrapText="1"/>
    </xf>
    <xf numFmtId="0" fontId="32" fillId="33" borderId="34" xfId="0" applyFont="1" applyFill="1" applyBorder="1" applyAlignment="1">
      <alignment horizontal="left" vertical="center" wrapText="1"/>
    </xf>
    <xf numFmtId="0" fontId="32" fillId="33" borderId="35" xfId="0" applyFont="1" applyFill="1" applyBorder="1" applyAlignment="1">
      <alignment horizontal="left" vertical="center" wrapText="1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rmal 2" xfId="43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PE" sz="1400" baseline="0"/>
              <a:t>Gráfico N° 01: </a:t>
            </a:r>
            <a:r>
              <a:rPr lang="es-PE" sz="1400"/>
              <a:t>EJECUCIÓN PRESUPUESTAL POR PROGRAMA PRESUPUESTAL Y UNIDAD EJECUTORA, MARZO 2016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304612103689541E-2"/>
          <c:y val="0.16938455299479474"/>
          <c:w val="0.78490272138238748"/>
          <c:h val="0.527945996133259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PREP_POR_PP!$AG$42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PREP_POR_PP!$AF$43:$AF$51</c:f>
              <c:strCache>
                <c:ptCount val="9"/>
                <c:pt idx="0">
                  <c:v>0001 PROGRAMA ARTICULADO NUTRICIONAL</c:v>
                </c:pt>
                <c:pt idx="1">
                  <c:v>0002 SALUD MATERNO NEONATAL</c:v>
                </c:pt>
                <c:pt idx="2">
                  <c:v>0016 TBC-VIH/SIDA</c:v>
                </c:pt>
                <c:pt idx="3">
                  <c:v>0017 ENFERMEDADES METAXENICAS Y ZOONOSIS</c:v>
                </c:pt>
                <c:pt idx="4">
                  <c:v>0018 ENFERMEDADES NO TRANSMISIBLES</c:v>
                </c:pt>
                <c:pt idx="5">
                  <c:v>0024 PREVENCION Y CONTROL DEL CANCER</c:v>
                </c:pt>
                <c:pt idx="6">
                  <c:v>0068 REDUCCION DE VULNERABILIDAD Y ATENCION DE EMERGENCIAS POR DESASTRES</c:v>
                </c:pt>
                <c:pt idx="7">
                  <c:v>0104 REDUCCION DE LA MORTALIDAD POR EMERGENCIAS Y URGENCIAS MEDICAS</c:v>
                </c:pt>
                <c:pt idx="8">
                  <c:v>0129 PREVENCION Y MANEJO DE CONDICIONES SECUNDARIAS DE SALUD EN PERSONAS CON DISCAPACIDAD</c:v>
                </c:pt>
              </c:strCache>
            </c:strRef>
          </c:cat>
          <c:val>
            <c:numRef>
              <c:f>PREP_POR_PP!$AG$43:$AG$51</c:f>
              <c:numCache>
                <c:formatCode>#,##0</c:formatCode>
                <c:ptCount val="9"/>
                <c:pt idx="0">
                  <c:v>99239267</c:v>
                </c:pt>
                <c:pt idx="1">
                  <c:v>67667016</c:v>
                </c:pt>
                <c:pt idx="2">
                  <c:v>17487184</c:v>
                </c:pt>
                <c:pt idx="3">
                  <c:v>13218495</c:v>
                </c:pt>
                <c:pt idx="4">
                  <c:v>15574087</c:v>
                </c:pt>
                <c:pt idx="5">
                  <c:v>11496618</c:v>
                </c:pt>
                <c:pt idx="6">
                  <c:v>1930100</c:v>
                </c:pt>
                <c:pt idx="7">
                  <c:v>7050921</c:v>
                </c:pt>
                <c:pt idx="8">
                  <c:v>1084602</c:v>
                </c:pt>
              </c:numCache>
            </c:numRef>
          </c:val>
        </c:ser>
        <c:ser>
          <c:idx val="2"/>
          <c:order val="1"/>
          <c:tx>
            <c:strRef>
              <c:f>PREP_POR_PP!$AH$42</c:f>
              <c:strCache>
                <c:ptCount val="1"/>
                <c:pt idx="0">
                  <c:v>EJEC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PREP_POR_PP!$AF$43:$AF$51</c:f>
              <c:strCache>
                <c:ptCount val="9"/>
                <c:pt idx="0">
                  <c:v>0001 PROGRAMA ARTICULADO NUTRICIONAL</c:v>
                </c:pt>
                <c:pt idx="1">
                  <c:v>0002 SALUD MATERNO NEONATAL</c:v>
                </c:pt>
                <c:pt idx="2">
                  <c:v>0016 TBC-VIH/SIDA</c:v>
                </c:pt>
                <c:pt idx="3">
                  <c:v>0017 ENFERMEDADES METAXENICAS Y ZOONOSIS</c:v>
                </c:pt>
                <c:pt idx="4">
                  <c:v>0018 ENFERMEDADES NO TRANSMISIBLES</c:v>
                </c:pt>
                <c:pt idx="5">
                  <c:v>0024 PREVENCION Y CONTROL DEL CANCER</c:v>
                </c:pt>
                <c:pt idx="6">
                  <c:v>0068 REDUCCION DE VULNERABILIDAD Y ATENCION DE EMERGENCIAS POR DESASTRES</c:v>
                </c:pt>
                <c:pt idx="7">
                  <c:v>0104 REDUCCION DE LA MORTALIDAD POR EMERGENCIAS Y URGENCIAS MEDICAS</c:v>
                </c:pt>
                <c:pt idx="8">
                  <c:v>0129 PREVENCION Y MANEJO DE CONDICIONES SECUNDARIAS DE SALUD EN PERSONAS CON DISCAPACIDAD</c:v>
                </c:pt>
              </c:strCache>
            </c:strRef>
          </c:cat>
          <c:val>
            <c:numRef>
              <c:f>PREP_POR_PP!$AH$43:$AH$51</c:f>
              <c:numCache>
                <c:formatCode>#,##0</c:formatCode>
                <c:ptCount val="9"/>
                <c:pt idx="0">
                  <c:v>19109137</c:v>
                </c:pt>
                <c:pt idx="1">
                  <c:v>15028643</c:v>
                </c:pt>
                <c:pt idx="2">
                  <c:v>4432120</c:v>
                </c:pt>
                <c:pt idx="3">
                  <c:v>3092991</c:v>
                </c:pt>
                <c:pt idx="4">
                  <c:v>4172050</c:v>
                </c:pt>
                <c:pt idx="5">
                  <c:v>2375108</c:v>
                </c:pt>
                <c:pt idx="6">
                  <c:v>191575</c:v>
                </c:pt>
                <c:pt idx="7">
                  <c:v>1547265</c:v>
                </c:pt>
                <c:pt idx="8">
                  <c:v>203889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520832"/>
        <c:axId val="138894656"/>
      </c:barChart>
      <c:lineChart>
        <c:grouping val="standard"/>
        <c:varyColors val="0"/>
        <c:ser>
          <c:idx val="1"/>
          <c:order val="2"/>
          <c:tx>
            <c:strRef>
              <c:f>PREP_POR_PP!$AI$42</c:f>
              <c:strCache>
                <c:ptCount val="1"/>
                <c:pt idx="0">
                  <c:v>% EJEC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8.3099248187405907E-3"/>
                  <c:y val="-1.84554804575793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1983758127608064E-4"/>
                  <c:y val="-4.8697874435961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6">
                        <a:lumMod val="50000"/>
                      </a:schemeClr>
                    </a:solidFill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PREP_POR_PP!$AF$43:$AF$51</c:f>
              <c:strCache>
                <c:ptCount val="9"/>
                <c:pt idx="0">
                  <c:v>0001 PROGRAMA ARTICULADO NUTRICIONAL</c:v>
                </c:pt>
                <c:pt idx="1">
                  <c:v>0002 SALUD MATERNO NEONATAL</c:v>
                </c:pt>
                <c:pt idx="2">
                  <c:v>0016 TBC-VIH/SIDA</c:v>
                </c:pt>
                <c:pt idx="3">
                  <c:v>0017 ENFERMEDADES METAXENICAS Y ZOONOSIS</c:v>
                </c:pt>
                <c:pt idx="4">
                  <c:v>0018 ENFERMEDADES NO TRANSMISIBLES</c:v>
                </c:pt>
                <c:pt idx="5">
                  <c:v>0024 PREVENCION Y CONTROL DEL CANCER</c:v>
                </c:pt>
                <c:pt idx="6">
                  <c:v>0068 REDUCCION DE VULNERABILIDAD Y ATENCION DE EMERGENCIAS POR DESASTRES</c:v>
                </c:pt>
                <c:pt idx="7">
                  <c:v>0104 REDUCCION DE LA MORTALIDAD POR EMERGENCIAS Y URGENCIAS MEDICAS</c:v>
                </c:pt>
                <c:pt idx="8">
                  <c:v>0129 PREVENCION Y MANEJO DE CONDICIONES SECUNDARIAS DE SALUD EN PERSONAS CON DISCAPACIDAD</c:v>
                </c:pt>
              </c:strCache>
            </c:strRef>
          </c:cat>
          <c:val>
            <c:numRef>
              <c:f>PREP_POR_PP!$AI$43:$AI$51</c:f>
              <c:numCache>
                <c:formatCode>0.0%</c:formatCode>
                <c:ptCount val="9"/>
                <c:pt idx="0">
                  <c:v>0.1925562086225405</c:v>
                </c:pt>
                <c:pt idx="1">
                  <c:v>0.22209702582422136</c:v>
                </c:pt>
                <c:pt idx="2">
                  <c:v>0.25344961201300337</c:v>
                </c:pt>
                <c:pt idx="3">
                  <c:v>0.23398964859463955</c:v>
                </c:pt>
                <c:pt idx="4">
                  <c:v>0.26788408206529218</c:v>
                </c:pt>
                <c:pt idx="5">
                  <c:v>0.20659188641390017</c:v>
                </c:pt>
                <c:pt idx="6">
                  <c:v>9.9256515206465987E-2</c:v>
                </c:pt>
                <c:pt idx="7">
                  <c:v>0.21944154529599749</c:v>
                </c:pt>
                <c:pt idx="8">
                  <c:v>0.1879850857733989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522880"/>
        <c:axId val="148258816"/>
      </c:lineChart>
      <c:catAx>
        <c:axId val="150520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es-PE"/>
          </a:p>
        </c:txPr>
        <c:crossAx val="138894656"/>
        <c:crosses val="autoZero"/>
        <c:auto val="1"/>
        <c:lblAlgn val="ctr"/>
        <c:lblOffset val="100"/>
        <c:noMultiLvlLbl val="0"/>
      </c:catAx>
      <c:valAx>
        <c:axId val="138894656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50520832"/>
        <c:crosses val="autoZero"/>
        <c:crossBetween val="between"/>
      </c:valAx>
      <c:valAx>
        <c:axId val="148258816"/>
        <c:scaling>
          <c:orientation val="minMax"/>
          <c:max val="1"/>
        </c:scaling>
        <c:delete val="0"/>
        <c:axPos val="r"/>
        <c:numFmt formatCode="0%" sourceLinked="0"/>
        <c:majorTickMark val="out"/>
        <c:minorTickMark val="none"/>
        <c:tickLblPos val="nextTo"/>
        <c:crossAx val="150522880"/>
        <c:crosses val="max"/>
        <c:crossBetween val="between"/>
      </c:valAx>
      <c:catAx>
        <c:axId val="150522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825881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549267883576824"/>
          <c:y val="0.33040244053738116"/>
          <c:w val="7.4794387710764701E-2"/>
          <c:h val="0.1640611772673401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PE" sz="1200"/>
              <a:t>Gráfico N° 05: 2.1 PERSONAL Y OBLIGACIONES SOCIALES, PROGRAMA SALUD MATERNO NEONATAL </a:t>
            </a:r>
          </a:p>
          <a:p>
            <a:pPr>
              <a:defRPr sz="1200"/>
            </a:pPr>
            <a:endParaRPr lang="es-PE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'21_GENÉRICATRIM'!$I$23</c:f>
              <c:strCache>
                <c:ptCount val="1"/>
                <c:pt idx="0">
                  <c:v>0785 SALUD CAJAMARCA</c:v>
                </c:pt>
              </c:strCache>
            </c:strRef>
          </c:tx>
          <c:cat>
            <c:strRef>
              <c:f>'21_GENÉRICATRIM'!$K$22:$M$22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'21_GENÉRICATRIM'!$K$23:$M$23</c:f>
              <c:numCache>
                <c:formatCode>#,##0</c:formatCode>
                <c:ptCount val="3"/>
                <c:pt idx="0">
                  <c:v>1263815</c:v>
                </c:pt>
                <c:pt idx="1">
                  <c:v>1152847</c:v>
                </c:pt>
                <c:pt idx="2">
                  <c:v>1210260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'21_GENÉRICATRIM'!$I$24</c:f>
              <c:strCache>
                <c:ptCount val="1"/>
                <c:pt idx="0">
                  <c:v>0786 SALUD CHOTA</c:v>
                </c:pt>
              </c:strCache>
            </c:strRef>
          </c:tx>
          <c:cat>
            <c:strRef>
              <c:f>'21_GENÉRICATRIM'!$K$22:$M$22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'21_GENÉRICATRIM'!$K$24:$M$24</c:f>
              <c:numCache>
                <c:formatCode>#,##0</c:formatCode>
                <c:ptCount val="3"/>
                <c:pt idx="0">
                  <c:v>362896</c:v>
                </c:pt>
                <c:pt idx="1">
                  <c:v>397346</c:v>
                </c:pt>
                <c:pt idx="2">
                  <c:v>403115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'21_GENÉRICATRIM'!$I$25</c:f>
              <c:strCache>
                <c:ptCount val="1"/>
                <c:pt idx="0">
                  <c:v>0787 SALUD CUTERVO</c:v>
                </c:pt>
              </c:strCache>
            </c:strRef>
          </c:tx>
          <c:cat>
            <c:strRef>
              <c:f>'21_GENÉRICATRIM'!$K$22:$M$22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'21_GENÉRICATRIM'!$K$25:$M$25</c:f>
              <c:numCache>
                <c:formatCode>#,##0</c:formatCode>
                <c:ptCount val="3"/>
                <c:pt idx="0">
                  <c:v>500614</c:v>
                </c:pt>
                <c:pt idx="1">
                  <c:v>503633</c:v>
                </c:pt>
                <c:pt idx="2">
                  <c:v>493074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'21_GENÉRICATRIM'!$I$26</c:f>
              <c:strCache>
                <c:ptCount val="1"/>
                <c:pt idx="0">
                  <c:v>0788 SALUD JAEN</c:v>
                </c:pt>
              </c:strCache>
            </c:strRef>
          </c:tx>
          <c:cat>
            <c:strRef>
              <c:f>'21_GENÉRICATRIM'!$K$22:$M$22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'21_GENÉRICATRIM'!$K$26:$M$26</c:f>
              <c:numCache>
                <c:formatCode>#,##0</c:formatCode>
                <c:ptCount val="3"/>
                <c:pt idx="0">
                  <c:v>590317</c:v>
                </c:pt>
                <c:pt idx="1">
                  <c:v>533265</c:v>
                </c:pt>
                <c:pt idx="2">
                  <c:v>559603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'21_GENÉRICATRIM'!$I$27</c:f>
              <c:strCache>
                <c:ptCount val="1"/>
                <c:pt idx="0">
                  <c:v>0999 HOSPITAL CAJAMARCA</c:v>
                </c:pt>
              </c:strCache>
            </c:strRef>
          </c:tx>
          <c:cat>
            <c:strRef>
              <c:f>'21_GENÉRICATRIM'!$K$22:$M$22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'21_GENÉRICATRIM'!$K$27:$M$27</c:f>
              <c:numCache>
                <c:formatCode>#,##0</c:formatCode>
                <c:ptCount val="3"/>
                <c:pt idx="0">
                  <c:v>662986</c:v>
                </c:pt>
                <c:pt idx="1">
                  <c:v>435105</c:v>
                </c:pt>
                <c:pt idx="2">
                  <c:v>518785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'21_GENÉRICATRIM'!$I$28</c:f>
              <c:strCache>
                <c:ptCount val="1"/>
                <c:pt idx="0">
                  <c:v>1047 HOSPITAL GENERAL DE JAEN</c:v>
                </c:pt>
              </c:strCache>
            </c:strRef>
          </c:tx>
          <c:cat>
            <c:strRef>
              <c:f>'21_GENÉRICATRIM'!$K$22:$M$22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'21_GENÉRICATRIM'!$K$28:$M$28</c:f>
              <c:numCache>
                <c:formatCode>#,##0</c:formatCode>
                <c:ptCount val="3"/>
                <c:pt idx="0">
                  <c:v>208983</c:v>
                </c:pt>
                <c:pt idx="1">
                  <c:v>197238</c:v>
                </c:pt>
                <c:pt idx="2">
                  <c:v>201894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'21_GENÉRICATRIM'!$I$29</c:f>
              <c:strCache>
                <c:ptCount val="1"/>
                <c:pt idx="0">
                  <c:v>1539 HOSPITAL JOSÉ H. SOTO CADENILLAS</c:v>
                </c:pt>
              </c:strCache>
            </c:strRef>
          </c:tx>
          <c:cat>
            <c:strRef>
              <c:f>'21_GENÉRICATRIM'!$K$22:$M$22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'21_GENÉRICATRIM'!$K$29:$M$29</c:f>
              <c:numCache>
                <c:formatCode>#,##0</c:formatCode>
                <c:ptCount val="3"/>
                <c:pt idx="0">
                  <c:v>107029</c:v>
                </c:pt>
                <c:pt idx="1">
                  <c:v>138734</c:v>
                </c:pt>
                <c:pt idx="2">
                  <c:v>130144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823552"/>
        <c:axId val="156747456"/>
      </c:lineChart>
      <c:catAx>
        <c:axId val="1568235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sz="1050"/>
            </a:pPr>
            <a:endParaRPr lang="es-PE"/>
          </a:p>
        </c:txPr>
        <c:crossAx val="156747456"/>
        <c:crosses val="autoZero"/>
        <c:auto val="1"/>
        <c:lblAlgn val="ctr"/>
        <c:lblOffset val="100"/>
        <c:noMultiLvlLbl val="0"/>
      </c:catAx>
      <c:valAx>
        <c:axId val="15674745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s-PE"/>
          </a:p>
        </c:txPr>
        <c:crossAx val="15682355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000"/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200"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PE" sz="1200" b="1" i="0" baseline="0">
                <a:effectLst/>
              </a:rPr>
              <a:t>Gráfico N° 10: EJECUCIÓN PRESUPUESTAL POR UNIDAD EJECUTORA Y FUENTE DE FINACIMIENTO, PROGRAMA SALUD MATERNO NEONATAL </a:t>
            </a:r>
            <a:endParaRPr lang="es-PE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'002_POR_FUENTE DE FINANC'!$C$45:$D$45</c:f>
              <c:strCache>
                <c:ptCount val="1"/>
                <c:pt idx="0">
                  <c:v>RECURSOS ORDINARIOS EJECUCION</c:v>
                </c:pt>
              </c:strCache>
            </c:strRef>
          </c:tx>
          <c:invertIfNegative val="0"/>
          <c:cat>
            <c:strRef>
              <c:f>'002_POR_FUENTE DE FINANC'!$E$43:$K$43</c:f>
              <c:strCache>
                <c:ptCount val="7"/>
                <c:pt idx="0">
                  <c:v>400 000785 -SALUD CAJAMARCA</c:v>
                </c:pt>
                <c:pt idx="1">
                  <c:v>401 000786 -SALUD CHOTA</c:v>
                </c:pt>
                <c:pt idx="2">
                  <c:v>402 000787 -SALUD CUTERVO</c:v>
                </c:pt>
                <c:pt idx="3">
                  <c:v>403 000788 -SALUD JAEN</c:v>
                </c:pt>
                <c:pt idx="4">
                  <c:v>404 000999 -HOSPITAL CAJAMARCA</c:v>
                </c:pt>
                <c:pt idx="5">
                  <c:v>405 001047 -HOSPITAL GENERAL DE JAEN</c:v>
                </c:pt>
                <c:pt idx="6">
                  <c:v>406 001539 -HOSPITAL GENERAL DE CHOTA</c:v>
                </c:pt>
              </c:strCache>
            </c:strRef>
          </c:cat>
          <c:val>
            <c:numRef>
              <c:f>'002_POR_FUENTE DE FINANC'!$E$45:$K$45</c:f>
              <c:numCache>
                <c:formatCode>#,##0</c:formatCode>
                <c:ptCount val="7"/>
                <c:pt idx="0">
                  <c:v>4631124</c:v>
                </c:pt>
                <c:pt idx="1">
                  <c:v>1493091</c:v>
                </c:pt>
                <c:pt idx="2">
                  <c:v>1742388</c:v>
                </c:pt>
                <c:pt idx="3">
                  <c:v>2277427</c:v>
                </c:pt>
                <c:pt idx="4">
                  <c:v>1934322</c:v>
                </c:pt>
                <c:pt idx="5">
                  <c:v>838459</c:v>
                </c:pt>
                <c:pt idx="6">
                  <c:v>450129</c:v>
                </c:pt>
              </c:numCache>
            </c:numRef>
          </c:val>
        </c:ser>
        <c:ser>
          <c:idx val="1"/>
          <c:order val="1"/>
          <c:tx>
            <c:strRef>
              <c:f>'002_POR_FUENTE DE FINANC'!$C$48:$D$48</c:f>
              <c:strCache>
                <c:ptCount val="1"/>
                <c:pt idx="0">
                  <c:v>RECURSOS DIRECTAMENTE RECAUDADOS EJECUCION</c:v>
                </c:pt>
              </c:strCache>
            </c:strRef>
          </c:tx>
          <c:invertIfNegative val="0"/>
          <c:cat>
            <c:strRef>
              <c:f>'002_POR_FUENTE DE FINANC'!$E$43:$K$43</c:f>
              <c:strCache>
                <c:ptCount val="7"/>
                <c:pt idx="0">
                  <c:v>400 000785 -SALUD CAJAMARCA</c:v>
                </c:pt>
                <c:pt idx="1">
                  <c:v>401 000786 -SALUD CHOTA</c:v>
                </c:pt>
                <c:pt idx="2">
                  <c:v>402 000787 -SALUD CUTERVO</c:v>
                </c:pt>
                <c:pt idx="3">
                  <c:v>403 000788 -SALUD JAEN</c:v>
                </c:pt>
                <c:pt idx="4">
                  <c:v>404 000999 -HOSPITAL CAJAMARCA</c:v>
                </c:pt>
                <c:pt idx="5">
                  <c:v>405 001047 -HOSPITAL GENERAL DE JAEN</c:v>
                </c:pt>
                <c:pt idx="6">
                  <c:v>406 001539 -HOSPITAL GENERAL DE CHOTA</c:v>
                </c:pt>
              </c:strCache>
            </c:strRef>
          </c:cat>
          <c:val>
            <c:numRef>
              <c:f>'002_POR_FUENTE DE FINANC'!$E$48:$K$48</c:f>
              <c:numCache>
                <c:formatCode>#,##0</c:formatCode>
                <c:ptCount val="7"/>
                <c:pt idx="0">
                  <c:v>720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2798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'002_POR_FUENTE DE FINANC'!$C$51:$D$51</c:f>
              <c:strCache>
                <c:ptCount val="1"/>
                <c:pt idx="0">
                  <c:v>DONACIONES Y TRANSFERENCIAS EJECUCION</c:v>
                </c:pt>
              </c:strCache>
            </c:strRef>
          </c:tx>
          <c:invertIfNegative val="0"/>
          <c:cat>
            <c:strRef>
              <c:f>'002_POR_FUENTE DE FINANC'!$E$43:$K$43</c:f>
              <c:strCache>
                <c:ptCount val="7"/>
                <c:pt idx="0">
                  <c:v>400 000785 -SALUD CAJAMARCA</c:v>
                </c:pt>
                <c:pt idx="1">
                  <c:v>401 000786 -SALUD CHOTA</c:v>
                </c:pt>
                <c:pt idx="2">
                  <c:v>402 000787 -SALUD CUTERVO</c:v>
                </c:pt>
                <c:pt idx="3">
                  <c:v>403 000788 -SALUD JAEN</c:v>
                </c:pt>
                <c:pt idx="4">
                  <c:v>404 000999 -HOSPITAL CAJAMARCA</c:v>
                </c:pt>
                <c:pt idx="5">
                  <c:v>405 001047 -HOSPITAL GENERAL DE JAEN</c:v>
                </c:pt>
                <c:pt idx="6">
                  <c:v>406 001539 -HOSPITAL GENERAL DE CHOTA</c:v>
                </c:pt>
              </c:strCache>
            </c:strRef>
          </c:cat>
          <c:val>
            <c:numRef>
              <c:f>'002_POR_FUENTE DE FINANC'!$E$51:$K$51</c:f>
              <c:numCache>
                <c:formatCode>#,##0</c:formatCode>
                <c:ptCount val="7"/>
                <c:pt idx="0">
                  <c:v>73953</c:v>
                </c:pt>
                <c:pt idx="1">
                  <c:v>290999</c:v>
                </c:pt>
                <c:pt idx="2">
                  <c:v>90376</c:v>
                </c:pt>
                <c:pt idx="3">
                  <c:v>142392</c:v>
                </c:pt>
                <c:pt idx="4">
                  <c:v>659726</c:v>
                </c:pt>
                <c:pt idx="5">
                  <c:v>355323</c:v>
                </c:pt>
                <c:pt idx="6">
                  <c:v>33554</c:v>
                </c:pt>
              </c:numCache>
            </c:numRef>
          </c:val>
        </c:ser>
        <c:ser>
          <c:idx val="3"/>
          <c:order val="3"/>
          <c:tx>
            <c:strRef>
              <c:f>'002_POR_FUENTE DE FINANC'!$C$54:$D$54</c:f>
              <c:strCache>
                <c:ptCount val="1"/>
                <c:pt idx="0">
                  <c:v>RECURSOS DETERMINADOS EJECUCION</c:v>
                </c:pt>
              </c:strCache>
            </c:strRef>
          </c:tx>
          <c:invertIfNegative val="0"/>
          <c:cat>
            <c:strRef>
              <c:f>'002_POR_FUENTE DE FINANC'!$E$43:$K$43</c:f>
              <c:strCache>
                <c:ptCount val="7"/>
                <c:pt idx="0">
                  <c:v>400 000785 -SALUD CAJAMARCA</c:v>
                </c:pt>
                <c:pt idx="1">
                  <c:v>401 000786 -SALUD CHOTA</c:v>
                </c:pt>
                <c:pt idx="2">
                  <c:v>402 000787 -SALUD CUTERVO</c:v>
                </c:pt>
                <c:pt idx="3">
                  <c:v>403 000788 -SALUD JAEN</c:v>
                </c:pt>
                <c:pt idx="4">
                  <c:v>404 000999 -HOSPITAL CAJAMARCA</c:v>
                </c:pt>
                <c:pt idx="5">
                  <c:v>405 001047 -HOSPITAL GENERAL DE JAEN</c:v>
                </c:pt>
                <c:pt idx="6">
                  <c:v>406 001539 -HOSPITAL GENERAL DE CHOTA</c:v>
                </c:pt>
              </c:strCache>
            </c:strRef>
          </c:cat>
          <c:val>
            <c:numRef>
              <c:f>'002_POR_FUENTE DE FINANC'!$E$54:$K$54</c:f>
              <c:numCache>
                <c:formatCode>#,##0</c:formatCode>
                <c:ptCount val="7"/>
                <c:pt idx="0">
                  <c:v>0</c:v>
                </c:pt>
                <c:pt idx="1">
                  <c:v>70</c:v>
                </c:pt>
                <c:pt idx="2">
                  <c:v>2130</c:v>
                </c:pt>
                <c:pt idx="3">
                  <c:v>9660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824064"/>
        <c:axId val="156750336"/>
      </c:barChart>
      <c:catAx>
        <c:axId val="156824064"/>
        <c:scaling>
          <c:orientation val="minMax"/>
        </c:scaling>
        <c:delete val="0"/>
        <c:axPos val="b"/>
        <c:majorTickMark val="none"/>
        <c:minorTickMark val="none"/>
        <c:tickLblPos val="nextTo"/>
        <c:crossAx val="156750336"/>
        <c:crosses val="autoZero"/>
        <c:auto val="1"/>
        <c:lblAlgn val="ctr"/>
        <c:lblOffset val="100"/>
        <c:noMultiLvlLbl val="0"/>
      </c:catAx>
      <c:valAx>
        <c:axId val="15675033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56824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1"/>
          <c:order val="0"/>
          <c:tx>
            <c:strRef>
              <c:f>'002_POR_FUENTE DE FINANC'!$L$67</c:f>
              <c:strCache>
                <c:ptCount val="1"/>
                <c:pt idx="0">
                  <c:v>445 REGION CAJAMARCA</c:v>
                </c:pt>
              </c:strCache>
            </c:strRef>
          </c:tx>
          <c:dLbls>
            <c:numFmt formatCode="0.00%" sourceLinked="0"/>
            <c:txPr>
              <a:bodyPr/>
              <a:lstStyle/>
              <a:p>
                <a:pPr>
                  <a:defRPr sz="1200" b="1"/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'002_POR_FUENTE DE FINANC'!$C$68:$C$71</c:f>
              <c:strCache>
                <c:ptCount val="4"/>
                <c:pt idx="0">
                  <c:v>RECURSOS ORDINARIOS</c:v>
                </c:pt>
                <c:pt idx="1">
                  <c:v>DONACIONES Y TRANSFERENCIAS</c:v>
                </c:pt>
                <c:pt idx="2">
                  <c:v>RECURSOS DETERMINADOS</c:v>
                </c:pt>
                <c:pt idx="3">
                  <c:v>RECURSOS DIRECTAMENTE RECAUDADOS</c:v>
                </c:pt>
              </c:strCache>
            </c:strRef>
          </c:cat>
          <c:val>
            <c:numRef>
              <c:f>'002_POR_FUENTE DE FINANC'!$L$68:$L$71</c:f>
              <c:numCache>
                <c:formatCode>0.00%</c:formatCode>
                <c:ptCount val="4"/>
                <c:pt idx="0">
                  <c:v>0.85489206439958876</c:v>
                </c:pt>
                <c:pt idx="1">
                  <c:v>0.1273357908970007</c:v>
                </c:pt>
                <c:pt idx="2">
                  <c:v>1.6616352640701638E-2</c:v>
                </c:pt>
                <c:pt idx="3">
                  <c:v>1.1557920627089571E-3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EJECUCIÓN</c:v>
          </c:tx>
          <c:spPr>
            <a:solidFill>
              <a:srgbClr val="0070C0"/>
            </a:solidFill>
          </c:spPr>
          <c:invertIfNegative val="0"/>
          <c:cat>
            <c:multiLvlStrRef>
              <c:f>'002_POR_FUENTE DE FINANC (2)'!$B$3:$V$4</c:f>
              <c:multiLvlStrCache>
                <c:ptCount val="21"/>
                <c:lvl>
                  <c:pt idx="0">
                    <c:v>RO</c:v>
                  </c:pt>
                  <c:pt idx="1">
                    <c:v>DyT</c:v>
                  </c:pt>
                  <c:pt idx="2">
                    <c:v>RD</c:v>
                  </c:pt>
                  <c:pt idx="3">
                    <c:v>RO</c:v>
                  </c:pt>
                  <c:pt idx="4">
                    <c:v>DyT</c:v>
                  </c:pt>
                  <c:pt idx="5">
                    <c:v>RD</c:v>
                  </c:pt>
                  <c:pt idx="6">
                    <c:v>RO</c:v>
                  </c:pt>
                  <c:pt idx="7">
                    <c:v>DyT</c:v>
                  </c:pt>
                  <c:pt idx="8">
                    <c:v>RD</c:v>
                  </c:pt>
                  <c:pt idx="9">
                    <c:v>RO</c:v>
                  </c:pt>
                  <c:pt idx="10">
                    <c:v>DyT</c:v>
                  </c:pt>
                  <c:pt idx="11">
                    <c:v>RD</c:v>
                  </c:pt>
                  <c:pt idx="12">
                    <c:v>RO</c:v>
                  </c:pt>
                  <c:pt idx="13">
                    <c:v>DyT</c:v>
                  </c:pt>
                  <c:pt idx="14">
                    <c:v>RD</c:v>
                  </c:pt>
                  <c:pt idx="15">
                    <c:v>RO</c:v>
                  </c:pt>
                  <c:pt idx="16">
                    <c:v>DyT</c:v>
                  </c:pt>
                  <c:pt idx="17">
                    <c:v>RD</c:v>
                  </c:pt>
                  <c:pt idx="18">
                    <c:v>RO</c:v>
                  </c:pt>
                  <c:pt idx="19">
                    <c:v>DyT</c:v>
                  </c:pt>
                  <c:pt idx="20">
                    <c:v>RD</c:v>
                  </c:pt>
                </c:lvl>
                <c:lvl>
                  <c:pt idx="0">
                    <c:v>000785  SALUD CAJAMARCA</c:v>
                  </c:pt>
                  <c:pt idx="3">
                    <c:v>000786  SALUD CHOTA</c:v>
                  </c:pt>
                  <c:pt idx="6">
                    <c:v>000787  SALUD CUTERVO</c:v>
                  </c:pt>
                  <c:pt idx="9">
                    <c:v>000788  SALUD JAEN</c:v>
                  </c:pt>
                  <c:pt idx="12">
                    <c:v>000999  HOSPITAL CAJAMARCA</c:v>
                  </c:pt>
                  <c:pt idx="15">
                    <c:v>001047  HOSPITAL GENERAL DE JAEN</c:v>
                  </c:pt>
                  <c:pt idx="18">
                    <c:v>001539  HOSPITAL GENERAL DE CHOTA</c:v>
                  </c:pt>
                </c:lvl>
              </c:multiLvlStrCache>
            </c:multiLvlStrRef>
          </c:cat>
          <c:val>
            <c:numRef>
              <c:f>'002_POR_FUENTE DE FINANC (2)'!$B$5:$V$5</c:f>
              <c:numCache>
                <c:formatCode>#,##0</c:formatCode>
                <c:ptCount val="21"/>
                <c:pt idx="0">
                  <c:v>42815781</c:v>
                </c:pt>
                <c:pt idx="1">
                  <c:v>13905031</c:v>
                </c:pt>
                <c:pt idx="2">
                  <c:v>1365687</c:v>
                </c:pt>
                <c:pt idx="3">
                  <c:v>26510344</c:v>
                </c:pt>
                <c:pt idx="4">
                  <c:v>8106486</c:v>
                </c:pt>
                <c:pt idx="5">
                  <c:v>721781</c:v>
                </c:pt>
                <c:pt idx="6">
                  <c:v>19481373</c:v>
                </c:pt>
                <c:pt idx="7">
                  <c:v>3688975</c:v>
                </c:pt>
                <c:pt idx="8">
                  <c:v>476597</c:v>
                </c:pt>
                <c:pt idx="9">
                  <c:v>26478067</c:v>
                </c:pt>
                <c:pt idx="10">
                  <c:v>7918282</c:v>
                </c:pt>
                <c:pt idx="11">
                  <c:v>656485</c:v>
                </c:pt>
                <c:pt idx="12">
                  <c:v>21222502</c:v>
                </c:pt>
                <c:pt idx="13">
                  <c:v>8096215</c:v>
                </c:pt>
                <c:pt idx="14">
                  <c:v>14898</c:v>
                </c:pt>
                <c:pt idx="15">
                  <c:v>8440001</c:v>
                </c:pt>
                <c:pt idx="16">
                  <c:v>1910841</c:v>
                </c:pt>
                <c:pt idx="17">
                  <c:v>44448</c:v>
                </c:pt>
                <c:pt idx="18">
                  <c:v>6320376</c:v>
                </c:pt>
                <c:pt idx="19">
                  <c:v>580799</c:v>
                </c:pt>
                <c:pt idx="20">
                  <c:v>16130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46969088"/>
        <c:axId val="156459584"/>
      </c:barChart>
      <c:lineChart>
        <c:grouping val="standard"/>
        <c:varyColors val="0"/>
        <c:ser>
          <c:idx val="1"/>
          <c:order val="1"/>
          <c:tx>
            <c:v>% EJECUCIÓN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multiLvlStrRef>
              <c:f>'002_POR_FUENTE DE FINANC (2)'!$B$3:$V$4</c:f>
              <c:multiLvlStrCache>
                <c:ptCount val="21"/>
                <c:lvl>
                  <c:pt idx="0">
                    <c:v>RO</c:v>
                  </c:pt>
                  <c:pt idx="1">
                    <c:v>DyT</c:v>
                  </c:pt>
                  <c:pt idx="2">
                    <c:v>RD</c:v>
                  </c:pt>
                  <c:pt idx="3">
                    <c:v>RO</c:v>
                  </c:pt>
                  <c:pt idx="4">
                    <c:v>DyT</c:v>
                  </c:pt>
                  <c:pt idx="5">
                    <c:v>RD</c:v>
                  </c:pt>
                  <c:pt idx="6">
                    <c:v>RO</c:v>
                  </c:pt>
                  <c:pt idx="7">
                    <c:v>DyT</c:v>
                  </c:pt>
                  <c:pt idx="8">
                    <c:v>RD</c:v>
                  </c:pt>
                  <c:pt idx="9">
                    <c:v>RO</c:v>
                  </c:pt>
                  <c:pt idx="10">
                    <c:v>DyT</c:v>
                  </c:pt>
                  <c:pt idx="11">
                    <c:v>RD</c:v>
                  </c:pt>
                  <c:pt idx="12">
                    <c:v>RO</c:v>
                  </c:pt>
                  <c:pt idx="13">
                    <c:v>DyT</c:v>
                  </c:pt>
                  <c:pt idx="14">
                    <c:v>RD</c:v>
                  </c:pt>
                  <c:pt idx="15">
                    <c:v>RO</c:v>
                  </c:pt>
                  <c:pt idx="16">
                    <c:v>DyT</c:v>
                  </c:pt>
                  <c:pt idx="17">
                    <c:v>RD</c:v>
                  </c:pt>
                  <c:pt idx="18">
                    <c:v>RO</c:v>
                  </c:pt>
                  <c:pt idx="19">
                    <c:v>DyT</c:v>
                  </c:pt>
                  <c:pt idx="20">
                    <c:v>RD</c:v>
                  </c:pt>
                </c:lvl>
                <c:lvl>
                  <c:pt idx="0">
                    <c:v>000785  SALUD CAJAMARCA</c:v>
                  </c:pt>
                  <c:pt idx="3">
                    <c:v>000786  SALUD CHOTA</c:v>
                  </c:pt>
                  <c:pt idx="6">
                    <c:v>000787  SALUD CUTERVO</c:v>
                  </c:pt>
                  <c:pt idx="9">
                    <c:v>000788  SALUD JAEN</c:v>
                  </c:pt>
                  <c:pt idx="12">
                    <c:v>000999  HOSPITAL CAJAMARCA</c:v>
                  </c:pt>
                  <c:pt idx="15">
                    <c:v>001047  HOSPITAL GENERAL DE JAEN</c:v>
                  </c:pt>
                  <c:pt idx="18">
                    <c:v>001539  HOSPITAL GENERAL DE CHOTA</c:v>
                  </c:pt>
                </c:lvl>
              </c:multiLvlStrCache>
            </c:multiLvlStrRef>
          </c:cat>
          <c:val>
            <c:numRef>
              <c:f>'002_POR_FUENTE DE FINANC (2)'!$B$6:$V$6</c:f>
              <c:numCache>
                <c:formatCode>0.00%</c:formatCode>
                <c:ptCount val="21"/>
                <c:pt idx="0">
                  <c:v>0.78500000000000003</c:v>
                </c:pt>
                <c:pt idx="1">
                  <c:v>0.61860000000000004</c:v>
                </c:pt>
                <c:pt idx="2">
                  <c:v>0.41260000000000002</c:v>
                </c:pt>
                <c:pt idx="3">
                  <c:v>0.73119999999999996</c:v>
                </c:pt>
                <c:pt idx="4">
                  <c:v>0.69850000000000001</c:v>
                </c:pt>
                <c:pt idx="5">
                  <c:v>0.58150000000000002</c:v>
                </c:pt>
                <c:pt idx="6">
                  <c:v>0.77029999999999998</c:v>
                </c:pt>
                <c:pt idx="7">
                  <c:v>0.81620000000000004</c:v>
                </c:pt>
                <c:pt idx="8">
                  <c:v>0.64129999999999998</c:v>
                </c:pt>
                <c:pt idx="9">
                  <c:v>0.7026</c:v>
                </c:pt>
                <c:pt idx="10">
                  <c:v>0.71689999999999998</c:v>
                </c:pt>
                <c:pt idx="11">
                  <c:v>0.68889999999999996</c:v>
                </c:pt>
                <c:pt idx="12">
                  <c:v>0.81830000000000003</c:v>
                </c:pt>
                <c:pt idx="13">
                  <c:v>0.7903</c:v>
                </c:pt>
                <c:pt idx="14">
                  <c:v>0.18509999999999999</c:v>
                </c:pt>
                <c:pt idx="15">
                  <c:v>0.80730000000000002</c:v>
                </c:pt>
                <c:pt idx="16">
                  <c:v>0.87160000000000004</c:v>
                </c:pt>
                <c:pt idx="17">
                  <c:v>0.84289999999999998</c:v>
                </c:pt>
                <c:pt idx="18">
                  <c:v>0.77749999999999997</c:v>
                </c:pt>
                <c:pt idx="19">
                  <c:v>0.55159999999999998</c:v>
                </c:pt>
                <c:pt idx="20">
                  <c:v>0.16550000000000001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972160"/>
        <c:axId val="156460160"/>
      </c:lineChart>
      <c:catAx>
        <c:axId val="1469690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6459584"/>
        <c:crosses val="autoZero"/>
        <c:auto val="1"/>
        <c:lblAlgn val="ctr"/>
        <c:lblOffset val="100"/>
        <c:noMultiLvlLbl val="0"/>
      </c:catAx>
      <c:valAx>
        <c:axId val="1564595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S/.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46969088"/>
        <c:crosses val="autoZero"/>
        <c:crossBetween val="between"/>
      </c:valAx>
      <c:valAx>
        <c:axId val="156460160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crossAx val="146972160"/>
        <c:crosses val="max"/>
        <c:crossBetween val="between"/>
      </c:valAx>
      <c:catAx>
        <c:axId val="146972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646016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21632707506586"/>
          <c:y val="0.20401917273833559"/>
          <c:w val="0.68773123909249567"/>
          <c:h val="0.639832756903216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PIA_PIM!$D$42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PIA_PIM!$C$43:$C$50</c:f>
              <c:strCache>
                <c:ptCount val="8"/>
                <c:pt idx="0">
                  <c:v>000785 SALUD CAJAMARCA</c:v>
                </c:pt>
                <c:pt idx="1">
                  <c:v>000786 SALUD CHOTA</c:v>
                </c:pt>
                <c:pt idx="2">
                  <c:v>000787 SALUD CUTERVO</c:v>
                </c:pt>
                <c:pt idx="3">
                  <c:v>000788 SALUD JAEN</c:v>
                </c:pt>
                <c:pt idx="4">
                  <c:v>000999 HOSPITAL CAJAMARCA</c:v>
                </c:pt>
                <c:pt idx="5">
                  <c:v>001047 HOSPITAL GENERAL DE JAEN</c:v>
                </c:pt>
                <c:pt idx="6">
                  <c:v>001539 HOSPITAL JOSÉ H. SOTO CADENILLAS </c:v>
                </c:pt>
                <c:pt idx="7">
                  <c:v>REGIÓN CAJAMARCA</c:v>
                </c:pt>
              </c:strCache>
            </c:strRef>
          </c:cat>
          <c:val>
            <c:numRef>
              <c:f>PIA_PIM!$D$43:$D$50</c:f>
              <c:numCache>
                <c:formatCode>#,##0</c:formatCode>
                <c:ptCount val="8"/>
                <c:pt idx="0">
                  <c:v>17352724</c:v>
                </c:pt>
                <c:pt idx="1">
                  <c:v>5636322</c:v>
                </c:pt>
                <c:pt idx="2">
                  <c:v>7136356</c:v>
                </c:pt>
                <c:pt idx="3">
                  <c:v>6571407</c:v>
                </c:pt>
                <c:pt idx="4">
                  <c:v>8862165</c:v>
                </c:pt>
                <c:pt idx="5">
                  <c:v>3381630</c:v>
                </c:pt>
                <c:pt idx="6">
                  <c:v>1823358</c:v>
                </c:pt>
                <c:pt idx="7">
                  <c:v>50763962</c:v>
                </c:pt>
              </c:numCache>
            </c:numRef>
          </c:val>
        </c:ser>
        <c:ser>
          <c:idx val="1"/>
          <c:order val="1"/>
          <c:tx>
            <c:strRef>
              <c:f>PIA_PIM!$E$42</c:f>
              <c:strCache>
                <c:ptCount val="1"/>
                <c:pt idx="0">
                  <c:v>PIM</c:v>
                </c:pt>
              </c:strCache>
            </c:strRef>
          </c:tx>
          <c:invertIfNegative val="0"/>
          <c:cat>
            <c:strRef>
              <c:f>PIA_PIM!$C$43:$C$50</c:f>
              <c:strCache>
                <c:ptCount val="8"/>
                <c:pt idx="0">
                  <c:v>000785 SALUD CAJAMARCA</c:v>
                </c:pt>
                <c:pt idx="1">
                  <c:v>000786 SALUD CHOTA</c:v>
                </c:pt>
                <c:pt idx="2">
                  <c:v>000787 SALUD CUTERVO</c:v>
                </c:pt>
                <c:pt idx="3">
                  <c:v>000788 SALUD JAEN</c:v>
                </c:pt>
                <c:pt idx="4">
                  <c:v>000999 HOSPITAL CAJAMARCA</c:v>
                </c:pt>
                <c:pt idx="5">
                  <c:v>001047 HOSPITAL GENERAL DE JAEN</c:v>
                </c:pt>
                <c:pt idx="6">
                  <c:v>001539 HOSPITAL JOSÉ H. SOTO CADENILLAS </c:v>
                </c:pt>
                <c:pt idx="7">
                  <c:v>REGIÓN CAJAMARCA</c:v>
                </c:pt>
              </c:strCache>
            </c:strRef>
          </c:cat>
          <c:val>
            <c:numRef>
              <c:f>PIA_PIM!$E$43:$E$50</c:f>
              <c:numCache>
                <c:formatCode>#,##0</c:formatCode>
                <c:ptCount val="8"/>
                <c:pt idx="0">
                  <c:v>22285143</c:v>
                </c:pt>
                <c:pt idx="1">
                  <c:v>8142910</c:v>
                </c:pt>
                <c:pt idx="2">
                  <c:v>8384633</c:v>
                </c:pt>
                <c:pt idx="3">
                  <c:v>9628005</c:v>
                </c:pt>
                <c:pt idx="4">
                  <c:v>12691098</c:v>
                </c:pt>
                <c:pt idx="5">
                  <c:v>4438118</c:v>
                </c:pt>
                <c:pt idx="6">
                  <c:v>2097109</c:v>
                </c:pt>
                <c:pt idx="7">
                  <c:v>67667016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701568"/>
        <c:axId val="148262272"/>
      </c:barChart>
      <c:lineChart>
        <c:grouping val="standard"/>
        <c:varyColors val="0"/>
        <c:ser>
          <c:idx val="2"/>
          <c:order val="2"/>
          <c:tx>
            <c:strRef>
              <c:f>PIA_PIM!$F$42</c:f>
              <c:strCache>
                <c:ptCount val="1"/>
                <c:pt idx="0">
                  <c:v>% VARIACIÓN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PIA_PIM!$C$43:$C$49</c:f>
              <c:strCache>
                <c:ptCount val="7"/>
                <c:pt idx="0">
                  <c:v>000785 SALUD CAJAMARCA</c:v>
                </c:pt>
                <c:pt idx="1">
                  <c:v>000786 SALUD CHOTA</c:v>
                </c:pt>
                <c:pt idx="2">
                  <c:v>000787 SALUD CUTERVO</c:v>
                </c:pt>
                <c:pt idx="3">
                  <c:v>000788 SALUD JAEN</c:v>
                </c:pt>
                <c:pt idx="4">
                  <c:v>000999 HOSPITAL CAJAMARCA</c:v>
                </c:pt>
                <c:pt idx="5">
                  <c:v>001047 HOSPITAL GENERAL DE JAEN</c:v>
                </c:pt>
                <c:pt idx="6">
                  <c:v>001539 HOSPITAL JOSÉ H. SOTO CADENILLAS </c:v>
                </c:pt>
              </c:strCache>
            </c:strRef>
          </c:cat>
          <c:val>
            <c:numRef>
              <c:f>PIA_PIM!$F$43:$F$50</c:f>
              <c:numCache>
                <c:formatCode>0.00%</c:formatCode>
                <c:ptCount val="8"/>
                <c:pt idx="0">
                  <c:v>0.28424465230934348</c:v>
                </c:pt>
                <c:pt idx="1">
                  <c:v>0.44472051099990384</c:v>
                </c:pt>
                <c:pt idx="2">
                  <c:v>0.1749179833517274</c:v>
                </c:pt>
                <c:pt idx="3">
                  <c:v>0.46513600512036463</c:v>
                </c:pt>
                <c:pt idx="4">
                  <c:v>0.43205390556370821</c:v>
                </c:pt>
                <c:pt idx="5">
                  <c:v>0.31241975023879015</c:v>
                </c:pt>
                <c:pt idx="6">
                  <c:v>0.1501356288781468</c:v>
                </c:pt>
                <c:pt idx="7">
                  <c:v>0.33297349801026171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700544"/>
        <c:axId val="148262848"/>
      </c:lineChart>
      <c:catAx>
        <c:axId val="150701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PE"/>
          </a:p>
        </c:txPr>
        <c:crossAx val="148262272"/>
        <c:crosses val="autoZero"/>
        <c:auto val="1"/>
        <c:lblAlgn val="ctr"/>
        <c:lblOffset val="100"/>
        <c:noMultiLvlLbl val="0"/>
      </c:catAx>
      <c:valAx>
        <c:axId val="1482622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b="1"/>
                </a:pPr>
                <a:r>
                  <a:rPr lang="es-PE" b="1"/>
                  <a:t>S/.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50701568"/>
        <c:crosses val="autoZero"/>
        <c:crossBetween val="between"/>
      </c:valAx>
      <c:valAx>
        <c:axId val="148262848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crossAx val="150700544"/>
        <c:crosses val="max"/>
        <c:crossBetween val="between"/>
      </c:valAx>
      <c:catAx>
        <c:axId val="150700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826284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PE" sz="1200"/>
              <a:t>Gráfico</a:t>
            </a:r>
            <a:r>
              <a:rPr lang="es-PE" sz="1200" baseline="0"/>
              <a:t> N° 03: </a:t>
            </a:r>
            <a:r>
              <a:rPr lang="es-PE" sz="1200"/>
              <a:t>PIM Y EJECUCIÓN PRESUPUESTAL TOTAL DEL PROGRAMA SALUD MATERNO NEONATAL, POR  UE Y TODA FUENTE DE FINANCIAMIENTO, </a:t>
            </a:r>
            <a:r>
              <a:rPr lang="es-PE" sz="1200" baseline="0"/>
              <a:t> MARZO 2016</a:t>
            </a:r>
            <a:endParaRPr lang="es-PE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7688534931146395E-2"/>
          <c:y val="0.25778074670836565"/>
          <c:w val="0.72489891334613143"/>
          <c:h val="0.63198486961539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PIA_PIM!$D$83</c:f>
              <c:strCache>
                <c:ptCount val="1"/>
                <c:pt idx="0">
                  <c:v>PIM 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PIA_PIM!$C$84:$C$91</c:f>
              <c:strCache>
                <c:ptCount val="8"/>
                <c:pt idx="0">
                  <c:v>000785 SALUD CAJAMARCA</c:v>
                </c:pt>
                <c:pt idx="1">
                  <c:v>000786 SALUD CHOTA</c:v>
                </c:pt>
                <c:pt idx="2">
                  <c:v>000787 SALUD CUTERVO</c:v>
                </c:pt>
                <c:pt idx="3">
                  <c:v>000788 SALUD JAEN</c:v>
                </c:pt>
                <c:pt idx="4">
                  <c:v>000999 HOSPITAL CAJAMARCA</c:v>
                </c:pt>
                <c:pt idx="5">
                  <c:v>001047 HOSPITAL GENERAL DE JAEN</c:v>
                </c:pt>
                <c:pt idx="6">
                  <c:v>001539 HOSPITAL GENERAL DE CHOTA</c:v>
                </c:pt>
                <c:pt idx="7">
                  <c:v>REGIÓN CAJAMARCA</c:v>
                </c:pt>
              </c:strCache>
            </c:strRef>
          </c:cat>
          <c:val>
            <c:numRef>
              <c:f>PIA_PIM!$D$84:$D$91</c:f>
              <c:numCache>
                <c:formatCode>#,##0</c:formatCode>
                <c:ptCount val="8"/>
                <c:pt idx="0">
                  <c:v>22285143</c:v>
                </c:pt>
                <c:pt idx="1">
                  <c:v>8142910</c:v>
                </c:pt>
                <c:pt idx="2">
                  <c:v>8384633</c:v>
                </c:pt>
                <c:pt idx="3">
                  <c:v>9628005</c:v>
                </c:pt>
                <c:pt idx="4">
                  <c:v>12691098</c:v>
                </c:pt>
                <c:pt idx="5">
                  <c:v>4438118</c:v>
                </c:pt>
                <c:pt idx="6">
                  <c:v>2097109</c:v>
                </c:pt>
                <c:pt idx="7">
                  <c:v>67667016</c:v>
                </c:pt>
              </c:numCache>
            </c:numRef>
          </c:val>
        </c:ser>
        <c:ser>
          <c:idx val="1"/>
          <c:order val="1"/>
          <c:tx>
            <c:strRef>
              <c:f>PIA_PIM!$E$83</c:f>
              <c:strCache>
                <c:ptCount val="1"/>
                <c:pt idx="0">
                  <c:v>EJECUCIÓN </c:v>
                </c:pt>
              </c:strCache>
            </c:strRef>
          </c:tx>
          <c:invertIfNegative val="0"/>
          <c:cat>
            <c:strRef>
              <c:f>PIA_PIM!$C$84:$C$91</c:f>
              <c:strCache>
                <c:ptCount val="8"/>
                <c:pt idx="0">
                  <c:v>000785 SALUD CAJAMARCA</c:v>
                </c:pt>
                <c:pt idx="1">
                  <c:v>000786 SALUD CHOTA</c:v>
                </c:pt>
                <c:pt idx="2">
                  <c:v>000787 SALUD CUTERVO</c:v>
                </c:pt>
                <c:pt idx="3">
                  <c:v>000788 SALUD JAEN</c:v>
                </c:pt>
                <c:pt idx="4">
                  <c:v>000999 HOSPITAL CAJAMARCA</c:v>
                </c:pt>
                <c:pt idx="5">
                  <c:v>001047 HOSPITAL GENERAL DE JAEN</c:v>
                </c:pt>
                <c:pt idx="6">
                  <c:v>001539 HOSPITAL GENERAL DE CHOTA</c:v>
                </c:pt>
                <c:pt idx="7">
                  <c:v>REGIÓN CAJAMARCA</c:v>
                </c:pt>
              </c:strCache>
            </c:strRef>
          </c:cat>
          <c:val>
            <c:numRef>
              <c:f>PIA_PIM!$E$84:$E$91</c:f>
              <c:numCache>
                <c:formatCode>#,##0</c:formatCode>
                <c:ptCount val="8"/>
                <c:pt idx="0">
                  <c:v>4705797</c:v>
                </c:pt>
                <c:pt idx="1">
                  <c:v>1784161</c:v>
                </c:pt>
                <c:pt idx="2">
                  <c:v>1834894</c:v>
                </c:pt>
                <c:pt idx="3">
                  <c:v>2429480</c:v>
                </c:pt>
                <c:pt idx="4">
                  <c:v>2594048</c:v>
                </c:pt>
                <c:pt idx="5">
                  <c:v>1196580</c:v>
                </c:pt>
                <c:pt idx="6">
                  <c:v>483683</c:v>
                </c:pt>
                <c:pt idx="7">
                  <c:v>15028643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767872"/>
        <c:axId val="148265728"/>
      </c:barChart>
      <c:lineChart>
        <c:grouping val="standard"/>
        <c:varyColors val="0"/>
        <c:ser>
          <c:idx val="2"/>
          <c:order val="2"/>
          <c:tx>
            <c:strRef>
              <c:f>PIA_PIM!$F$83</c:f>
              <c:strCache>
                <c:ptCount val="1"/>
                <c:pt idx="0">
                  <c:v>% EJECUCIÓN 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PIA_PIM!$F$84:$F$91</c:f>
              <c:numCache>
                <c:formatCode>0.00%</c:formatCode>
                <c:ptCount val="8"/>
                <c:pt idx="0">
                  <c:v>0.21116297077384696</c:v>
                </c:pt>
                <c:pt idx="1">
                  <c:v>0.219106068960605</c:v>
                </c:pt>
                <c:pt idx="2">
                  <c:v>0.21884010904233972</c:v>
                </c:pt>
                <c:pt idx="3">
                  <c:v>0.25233472562592146</c:v>
                </c:pt>
                <c:pt idx="4">
                  <c:v>0.20439902047876393</c:v>
                </c:pt>
                <c:pt idx="5">
                  <c:v>0.26961428245035396</c:v>
                </c:pt>
                <c:pt idx="6">
                  <c:v>0.2306427562897303</c:v>
                </c:pt>
                <c:pt idx="7">
                  <c:v>0.22209702582422136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768896"/>
        <c:axId val="148266304"/>
      </c:lineChart>
      <c:catAx>
        <c:axId val="1467678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PE"/>
          </a:p>
        </c:txPr>
        <c:crossAx val="148265728"/>
        <c:crosses val="autoZero"/>
        <c:auto val="1"/>
        <c:lblAlgn val="ctr"/>
        <c:lblOffset val="100"/>
        <c:noMultiLvlLbl val="0"/>
      </c:catAx>
      <c:valAx>
        <c:axId val="14826572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46767872"/>
        <c:crosses val="autoZero"/>
        <c:crossBetween val="between"/>
      </c:valAx>
      <c:valAx>
        <c:axId val="14826630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crossAx val="146768896"/>
        <c:crosses val="max"/>
        <c:crossBetween val="between"/>
      </c:valAx>
      <c:catAx>
        <c:axId val="146768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826630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PE" sz="1200"/>
              <a:t>Gráfico N°</a:t>
            </a:r>
            <a:r>
              <a:rPr lang="es-PE" sz="1200" baseline="0"/>
              <a:t> 04: PORCENTAJE DE </a:t>
            </a:r>
            <a:r>
              <a:rPr lang="es-PE" sz="1200"/>
              <a:t>EJECUCIÓN PRESUPUESTAL TRIMESTRAL DEL PROGRAMA Y PIM SALUD MATERNO NEONATAL POR UNIDAD</a:t>
            </a:r>
            <a:r>
              <a:rPr lang="es-PE" sz="1200" baseline="0"/>
              <a:t> EJECUTORA</a:t>
            </a:r>
            <a:r>
              <a:rPr lang="es-PE" sz="1200"/>
              <a:t>, FEBRERO</a:t>
            </a:r>
            <a:r>
              <a:rPr lang="es-PE" sz="1200" baseline="0"/>
              <a:t> 2016</a:t>
            </a:r>
            <a:endParaRPr lang="es-PE" sz="12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EJECUCIÓN_TRIMESTRE!$I$41</c:f>
              <c:strCache>
                <c:ptCount val="1"/>
                <c:pt idx="0">
                  <c:v>2do TRIMESTRE</c:v>
                </c:pt>
              </c:strCache>
            </c:strRef>
          </c:tx>
          <c:invertIfNegative val="0"/>
          <c:cat>
            <c:strRef>
              <c:f>EJECUCIÓN_TRIMESTRE!$C$43:$C$50</c:f>
              <c:strCache>
                <c:ptCount val="8"/>
                <c:pt idx="0">
                  <c:v>400 000785 SALUD CAJAMARCA</c:v>
                </c:pt>
                <c:pt idx="1">
                  <c:v>401 000786 SALUD CHOTA</c:v>
                </c:pt>
                <c:pt idx="2">
                  <c:v>402 000787 SALUD CUTERVO</c:v>
                </c:pt>
                <c:pt idx="3">
                  <c:v>403 000788 SALUD JAEN</c:v>
                </c:pt>
                <c:pt idx="4">
                  <c:v>404 000999 HOSPITAL CAJAMARCA</c:v>
                </c:pt>
                <c:pt idx="5">
                  <c:v>405 001047 HOSPITAL GENERAL DE JAEN</c:v>
                </c:pt>
                <c:pt idx="6">
                  <c:v>406 001539 HOSPITAL GENERAL DE CHOTA</c:v>
                </c:pt>
                <c:pt idx="7">
                  <c:v>445 REGION CAJAMARCA</c:v>
                </c:pt>
              </c:strCache>
            </c:strRef>
          </c:cat>
          <c:val>
            <c:numRef>
              <c:f>EJECUCIÓN_TRIMESTRE!$J$43:$J$50</c:f>
              <c:numCache>
                <c:formatCode>0.0%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1"/>
          <c:tx>
            <c:strRef>
              <c:f>EJECUCIÓN_TRIMESTRE!$K$41</c:f>
              <c:strCache>
                <c:ptCount val="1"/>
                <c:pt idx="0">
                  <c:v>3er TRIMESTRE</c:v>
                </c:pt>
              </c:strCache>
            </c:strRef>
          </c:tx>
          <c:invertIfNegative val="0"/>
          <c:cat>
            <c:strRef>
              <c:f>EJECUCIÓN_TRIMESTRE!$C$43:$C$50</c:f>
              <c:strCache>
                <c:ptCount val="8"/>
                <c:pt idx="0">
                  <c:v>400 000785 SALUD CAJAMARCA</c:v>
                </c:pt>
                <c:pt idx="1">
                  <c:v>401 000786 SALUD CHOTA</c:v>
                </c:pt>
                <c:pt idx="2">
                  <c:v>402 000787 SALUD CUTERVO</c:v>
                </c:pt>
                <c:pt idx="3">
                  <c:v>403 000788 SALUD JAEN</c:v>
                </c:pt>
                <c:pt idx="4">
                  <c:v>404 000999 HOSPITAL CAJAMARCA</c:v>
                </c:pt>
                <c:pt idx="5">
                  <c:v>405 001047 HOSPITAL GENERAL DE JAEN</c:v>
                </c:pt>
                <c:pt idx="6">
                  <c:v>406 001539 HOSPITAL GENERAL DE CHOTA</c:v>
                </c:pt>
                <c:pt idx="7">
                  <c:v>445 REGION CAJAMARCA</c:v>
                </c:pt>
              </c:strCache>
            </c:strRef>
          </c:cat>
          <c:val>
            <c:numRef>
              <c:f>EJECUCIÓN_TRIMESTRE!$L$43:$L$50</c:f>
              <c:numCache>
                <c:formatCode>0.0%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2"/>
          <c:tx>
            <c:strRef>
              <c:f>EJECUCIÓN_TRIMESTRE!$M$41</c:f>
              <c:strCache>
                <c:ptCount val="1"/>
                <c:pt idx="0">
                  <c:v>4to TRIMESTRE</c:v>
                </c:pt>
              </c:strCache>
            </c:strRef>
          </c:tx>
          <c:invertIfNegative val="0"/>
          <c:cat>
            <c:strRef>
              <c:f>EJECUCIÓN_TRIMESTRE!$C$43:$C$50</c:f>
              <c:strCache>
                <c:ptCount val="8"/>
                <c:pt idx="0">
                  <c:v>400 000785 SALUD CAJAMARCA</c:v>
                </c:pt>
                <c:pt idx="1">
                  <c:v>401 000786 SALUD CHOTA</c:v>
                </c:pt>
                <c:pt idx="2">
                  <c:v>402 000787 SALUD CUTERVO</c:v>
                </c:pt>
                <c:pt idx="3">
                  <c:v>403 000788 SALUD JAEN</c:v>
                </c:pt>
                <c:pt idx="4">
                  <c:v>404 000999 HOSPITAL CAJAMARCA</c:v>
                </c:pt>
                <c:pt idx="5">
                  <c:v>405 001047 HOSPITAL GENERAL DE JAEN</c:v>
                </c:pt>
                <c:pt idx="6">
                  <c:v>406 001539 HOSPITAL GENERAL DE CHOTA</c:v>
                </c:pt>
                <c:pt idx="7">
                  <c:v>445 REGION CAJAMARCA</c:v>
                </c:pt>
              </c:strCache>
            </c:strRef>
          </c:cat>
          <c:val>
            <c:numRef>
              <c:f>EJECUCIÓN_TRIMESTRE!$N$43:$N$50</c:f>
              <c:numCache>
                <c:formatCode>0.0%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771456"/>
        <c:axId val="147007168"/>
      </c:barChart>
      <c:barChart>
        <c:barDir val="col"/>
        <c:grouping val="clustered"/>
        <c:varyColors val="0"/>
        <c:ser>
          <c:idx val="4"/>
          <c:order val="3"/>
          <c:tx>
            <c:strRef>
              <c:f>EJECUCIÓN_TRIMESTRE!$D$42</c:f>
              <c:strCache>
                <c:ptCount val="1"/>
                <c:pt idx="0">
                  <c:v>PIM (S/.)</c:v>
                </c:pt>
              </c:strCache>
            </c:strRef>
          </c:tx>
          <c:invertIfNegative val="0"/>
          <c:val>
            <c:numRef>
              <c:f>EJECUCIÓN_TRIMESTRE!$D$43:$D$49</c:f>
              <c:numCache>
                <c:formatCode>#,##0</c:formatCode>
                <c:ptCount val="7"/>
                <c:pt idx="0">
                  <c:v>22285143</c:v>
                </c:pt>
                <c:pt idx="1">
                  <c:v>8142910</c:v>
                </c:pt>
                <c:pt idx="2">
                  <c:v>8384633</c:v>
                </c:pt>
                <c:pt idx="3">
                  <c:v>9628005</c:v>
                </c:pt>
                <c:pt idx="4">
                  <c:v>12691098</c:v>
                </c:pt>
                <c:pt idx="5">
                  <c:v>4438118</c:v>
                </c:pt>
                <c:pt idx="6">
                  <c:v>2097109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491648"/>
        <c:axId val="147007744"/>
      </c:barChart>
      <c:catAx>
        <c:axId val="1467714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PE"/>
          </a:p>
        </c:txPr>
        <c:crossAx val="147007168"/>
        <c:crosses val="autoZero"/>
        <c:auto val="1"/>
        <c:lblAlgn val="ctr"/>
        <c:lblOffset val="100"/>
        <c:noMultiLvlLbl val="0"/>
      </c:catAx>
      <c:valAx>
        <c:axId val="147007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% EJECUCIÓN TRIMESTRAL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crossAx val="146771456"/>
        <c:crosses val="autoZero"/>
        <c:crossBetween val="between"/>
      </c:valAx>
      <c:valAx>
        <c:axId val="147007744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crossAx val="150491648"/>
        <c:crosses val="max"/>
        <c:crossBetween val="between"/>
      </c:valAx>
      <c:catAx>
        <c:axId val="150491648"/>
        <c:scaling>
          <c:orientation val="minMax"/>
        </c:scaling>
        <c:delete val="1"/>
        <c:axPos val="b"/>
        <c:majorTickMark val="out"/>
        <c:minorTickMark val="none"/>
        <c:tickLblPos val="nextTo"/>
        <c:crossAx val="14700774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PE" sz="1200" b="1" i="0" baseline="0">
                <a:effectLst/>
              </a:rPr>
              <a:t>Gráfico N° 04: EJECUCIÓN PRESUPUESTAL POR ESPECÍFICA DE GASTO,  MARZO 2016</a:t>
            </a:r>
            <a:endParaRPr lang="es-PE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'002_POR_GENÉRICA'!$C$47:$D$47</c:f>
              <c:strCache>
                <c:ptCount val="1"/>
                <c:pt idx="0">
                  <c:v>2 . 1 PERSONAL Y OBLIGACIONES SOCIALES EJECUCION</c:v>
                </c:pt>
              </c:strCache>
            </c:strRef>
          </c:tx>
          <c:invertIfNegative val="0"/>
          <c:cat>
            <c:strRef>
              <c:f>'002_POR_GENÉRICA'!$E$45:$L$45</c:f>
              <c:strCache>
                <c:ptCount val="8"/>
                <c:pt idx="0">
                  <c:v>400 000785 -SALUD CAJAMARCA</c:v>
                </c:pt>
                <c:pt idx="1">
                  <c:v>401 000786 -SALUD CHOTA</c:v>
                </c:pt>
                <c:pt idx="2">
                  <c:v>402 000787 -SALUD CUTERVO</c:v>
                </c:pt>
                <c:pt idx="3">
                  <c:v>403 000788 -SALUD JAEN</c:v>
                </c:pt>
                <c:pt idx="4">
                  <c:v>404 000999 -HOSPITAL CAJAMARCA</c:v>
                </c:pt>
                <c:pt idx="5">
                  <c:v>405 001047 -HOSPITAL GENERAL DE JAEN</c:v>
                </c:pt>
                <c:pt idx="6">
                  <c:v>406 001539 -HOSPITAL GENERAL DE CHOTA</c:v>
                </c:pt>
                <c:pt idx="7">
                  <c:v>445 REGION CAJAMARCA</c:v>
                </c:pt>
              </c:strCache>
            </c:strRef>
          </c:cat>
          <c:val>
            <c:numRef>
              <c:f>'002_POR_GENÉRICA'!$E$48:$L$48</c:f>
              <c:numCache>
                <c:formatCode>##0.00%</c:formatCode>
                <c:ptCount val="8"/>
                <c:pt idx="0">
                  <c:v>0.22850000000000001</c:v>
                </c:pt>
                <c:pt idx="1">
                  <c:v>0.21240000000000001</c:v>
                </c:pt>
                <c:pt idx="2">
                  <c:v>0.22509999999999999</c:v>
                </c:pt>
                <c:pt idx="3">
                  <c:v>0.29880000000000001</c:v>
                </c:pt>
                <c:pt idx="4">
                  <c:v>0.21210000000000001</c:v>
                </c:pt>
                <c:pt idx="5">
                  <c:v>0.21079999999999999</c:v>
                </c:pt>
                <c:pt idx="6">
                  <c:v>0.22559999999999999</c:v>
                </c:pt>
                <c:pt idx="7">
                  <c:v>0.23079037325356636</c:v>
                </c:pt>
              </c:numCache>
            </c:numRef>
          </c:val>
        </c:ser>
        <c:ser>
          <c:idx val="1"/>
          <c:order val="1"/>
          <c:tx>
            <c:strRef>
              <c:f>'002_POR_GENÉRICA'!$C$50:$D$50</c:f>
              <c:strCache>
                <c:ptCount val="1"/>
                <c:pt idx="0">
                  <c:v>2 . 3 BIENES Y SERVICIOS EJECUCION</c:v>
                </c:pt>
              </c:strCache>
            </c:strRef>
          </c:tx>
          <c:invertIfNegative val="0"/>
          <c:cat>
            <c:strRef>
              <c:f>'002_POR_GENÉRICA'!$E$45:$L$45</c:f>
              <c:strCache>
                <c:ptCount val="8"/>
                <c:pt idx="0">
                  <c:v>400 000785 -SALUD CAJAMARCA</c:v>
                </c:pt>
                <c:pt idx="1">
                  <c:v>401 000786 -SALUD CHOTA</c:v>
                </c:pt>
                <c:pt idx="2">
                  <c:v>402 000787 -SALUD CUTERVO</c:v>
                </c:pt>
                <c:pt idx="3">
                  <c:v>403 000788 -SALUD JAEN</c:v>
                </c:pt>
                <c:pt idx="4">
                  <c:v>404 000999 -HOSPITAL CAJAMARCA</c:v>
                </c:pt>
                <c:pt idx="5">
                  <c:v>405 001047 -HOSPITAL GENERAL DE JAEN</c:v>
                </c:pt>
                <c:pt idx="6">
                  <c:v>406 001539 -HOSPITAL GENERAL DE CHOTA</c:v>
                </c:pt>
                <c:pt idx="7">
                  <c:v>445 REGION CAJAMARCA</c:v>
                </c:pt>
              </c:strCache>
            </c:strRef>
          </c:cat>
          <c:val>
            <c:numRef>
              <c:f>'002_POR_GENÉRICA'!$E$51:$L$51</c:f>
              <c:numCache>
                <c:formatCode>##0.00%</c:formatCode>
                <c:ptCount val="8"/>
                <c:pt idx="0">
                  <c:v>0.19170000000000001</c:v>
                </c:pt>
                <c:pt idx="1">
                  <c:v>0.20499999999999999</c:v>
                </c:pt>
                <c:pt idx="2">
                  <c:v>0.19259999999999999</c:v>
                </c:pt>
                <c:pt idx="3">
                  <c:v>0.19639999999999999</c:v>
                </c:pt>
                <c:pt idx="4">
                  <c:v>0.1928</c:v>
                </c:pt>
                <c:pt idx="5">
                  <c:v>0.379</c:v>
                </c:pt>
                <c:pt idx="6">
                  <c:v>0.25019999999999998</c:v>
                </c:pt>
                <c:pt idx="7">
                  <c:v>0.21027861848311327</c:v>
                </c:pt>
              </c:numCache>
            </c:numRef>
          </c:val>
        </c:ser>
        <c:ser>
          <c:idx val="2"/>
          <c:order val="2"/>
          <c:tx>
            <c:strRef>
              <c:f>'002_POR_GENÉRICA'!$C$53:$D$53</c:f>
              <c:strCache>
                <c:ptCount val="1"/>
                <c:pt idx="0">
                  <c:v>2 . 6 ADQUISICION DE ACTIVOS NO FINANCIEROS EJECUCION</c:v>
                </c:pt>
              </c:strCache>
            </c:strRef>
          </c:tx>
          <c:invertIfNegative val="0"/>
          <c:cat>
            <c:strRef>
              <c:f>'002_POR_GENÉRICA'!$E$45:$L$45</c:f>
              <c:strCache>
                <c:ptCount val="8"/>
                <c:pt idx="0">
                  <c:v>400 000785 -SALUD CAJAMARCA</c:v>
                </c:pt>
                <c:pt idx="1">
                  <c:v>401 000786 -SALUD CHOTA</c:v>
                </c:pt>
                <c:pt idx="2">
                  <c:v>402 000787 -SALUD CUTERVO</c:v>
                </c:pt>
                <c:pt idx="3">
                  <c:v>403 000788 -SALUD JAEN</c:v>
                </c:pt>
                <c:pt idx="4">
                  <c:v>404 000999 -HOSPITAL CAJAMARCA</c:v>
                </c:pt>
                <c:pt idx="5">
                  <c:v>405 001047 -HOSPITAL GENERAL DE JAEN</c:v>
                </c:pt>
                <c:pt idx="6">
                  <c:v>406 001539 -HOSPITAL GENERAL DE CHOTA</c:v>
                </c:pt>
                <c:pt idx="7">
                  <c:v>445 REGION CAJAMARCA</c:v>
                </c:pt>
              </c:strCache>
            </c:strRef>
          </c:cat>
          <c:val>
            <c:numRef>
              <c:f>'002_POR_GENÉRICA'!$E$54:$L$54</c:f>
              <c:numCache>
                <c:formatCode>##0.00%</c:formatCode>
                <c:ptCount val="8"/>
                <c:pt idx="0">
                  <c:v>0</c:v>
                </c:pt>
                <c:pt idx="1">
                  <c:v>0.432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0.1402392377515124</c:v>
                </c:pt>
              </c:numCache>
            </c:numRef>
          </c:val>
        </c:ser>
        <c:ser>
          <c:idx val="3"/>
          <c:order val="3"/>
          <c:tx>
            <c:strRef>
              <c:f>'002_POR_GENÉRICA'!$C$56:$D$56</c:f>
              <c:strCache>
                <c:ptCount val="1"/>
                <c:pt idx="0">
                  <c:v>2 . 5 OTROS GASTOS EJECUCION</c:v>
                </c:pt>
              </c:strCache>
            </c:strRef>
          </c:tx>
          <c:invertIfNegative val="0"/>
          <c:cat>
            <c:strRef>
              <c:f>'002_POR_GENÉRICA'!$E$45:$L$45</c:f>
              <c:strCache>
                <c:ptCount val="8"/>
                <c:pt idx="0">
                  <c:v>400 000785 -SALUD CAJAMARCA</c:v>
                </c:pt>
                <c:pt idx="1">
                  <c:v>401 000786 -SALUD CHOTA</c:v>
                </c:pt>
                <c:pt idx="2">
                  <c:v>402 000787 -SALUD CUTERVO</c:v>
                </c:pt>
                <c:pt idx="3">
                  <c:v>403 000788 -SALUD JAEN</c:v>
                </c:pt>
                <c:pt idx="4">
                  <c:v>404 000999 -HOSPITAL CAJAMARCA</c:v>
                </c:pt>
                <c:pt idx="5">
                  <c:v>405 001047 -HOSPITAL GENERAL DE JAEN</c:v>
                </c:pt>
                <c:pt idx="6">
                  <c:v>406 001539 -HOSPITAL GENERAL DE CHOTA</c:v>
                </c:pt>
                <c:pt idx="7">
                  <c:v>445 REGION CAJAMARCA</c:v>
                </c:pt>
              </c:strCache>
            </c:strRef>
          </c:cat>
          <c:val>
            <c:numRef>
              <c:f>'002_POR_GENÉRICA'!$E$57:$L$57</c:f>
              <c:numCache>
                <c:formatCode>0.0%</c:formatCode>
                <c:ptCount val="8"/>
                <c:pt idx="0">
                  <c:v>0</c:v>
                </c:pt>
                <c:pt idx="1">
                  <c:v>0.13200000000000001</c:v>
                </c:pt>
                <c:pt idx="2">
                  <c:v>0.2341</c:v>
                </c:pt>
                <c:pt idx="3">
                  <c:v>0.1678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##0.00%">
                  <c:v>0.1607153564626399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494720"/>
        <c:axId val="147010624"/>
      </c:barChart>
      <c:catAx>
        <c:axId val="1504947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47010624"/>
        <c:crosses val="autoZero"/>
        <c:auto val="1"/>
        <c:lblAlgn val="ctr"/>
        <c:lblOffset val="100"/>
        <c:noMultiLvlLbl val="0"/>
      </c:catAx>
      <c:valAx>
        <c:axId val="147010624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crossAx val="150494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EJECUTADO</c:v>
          </c:tx>
          <c:spPr>
            <a:solidFill>
              <a:srgbClr val="0070C0"/>
            </a:solidFill>
          </c:spPr>
          <c:invertIfNegative val="0"/>
          <c:cat>
            <c:multiLvlStrRef>
              <c:f>'002_POR_GENÉRICA (2)'!$B$2:$Y$3</c:f>
              <c:multiLvlStrCache>
                <c:ptCount val="24"/>
                <c:lvl>
                  <c:pt idx="0">
                    <c:v>2 . 1 PERSONAL Y OBLIGACIONES SOCIALES</c:v>
                  </c:pt>
                  <c:pt idx="1">
                    <c:v>2 . 3 BIENES Y SERVICIOS</c:v>
                  </c:pt>
                  <c:pt idx="2">
                    <c:v>2 . 6 ADQUISICION DE ACTIVOS NO FINANCIEROS</c:v>
                  </c:pt>
                  <c:pt idx="3">
                    <c:v>2 . 1 PERSONAL Y OBLIGACIONES SOCIALES</c:v>
                  </c:pt>
                  <c:pt idx="4">
                    <c:v>2 . 3 BIENES Y SERVICIOS</c:v>
                  </c:pt>
                  <c:pt idx="5">
                    <c:v>2 . 6 ADQUISICION DE ACTIVOS NO FINANCIEROS</c:v>
                  </c:pt>
                  <c:pt idx="6">
                    <c:v>2 . 5 OTROS GASTOS</c:v>
                  </c:pt>
                  <c:pt idx="7">
                    <c:v>2 . 1 PERSONAL Y OBLIGACIONES SOCIALES</c:v>
                  </c:pt>
                  <c:pt idx="8">
                    <c:v>2 . 3 BIENES Y SERVICIOS</c:v>
                  </c:pt>
                  <c:pt idx="9">
                    <c:v>2 . 6 ADQUISICION DE ACTIVOS NO FINANCIEROS</c:v>
                  </c:pt>
                  <c:pt idx="10">
                    <c:v>2 . 5 OTROS GASTOS</c:v>
                  </c:pt>
                  <c:pt idx="11">
                    <c:v>2 . 1 PERSONAL Y OBLIGACIONES SOCIALES</c:v>
                  </c:pt>
                  <c:pt idx="12">
                    <c:v>2 . 3 BIENES Y SERVICIOS</c:v>
                  </c:pt>
                  <c:pt idx="13">
                    <c:v>2 . 6 ADQUISICION DE ACTIVOS NO FINANCIEROS</c:v>
                  </c:pt>
                  <c:pt idx="14">
                    <c:v>2 . 5 OTROS GASTOS</c:v>
                  </c:pt>
                  <c:pt idx="15">
                    <c:v>2 . 1 PERSONAL Y OBLIGACIONES SOCIALES</c:v>
                  </c:pt>
                  <c:pt idx="16">
                    <c:v>2 . 3 BIENES Y SERVICIOS</c:v>
                  </c:pt>
                  <c:pt idx="17">
                    <c:v>2 . 6 ADQUISICION DE ACTIVOS NO FINANCIEROS</c:v>
                  </c:pt>
                  <c:pt idx="18">
                    <c:v>2 . 1 PERSONAL Y OBLIGACIONES SOCIALES</c:v>
                  </c:pt>
                  <c:pt idx="19">
                    <c:v>2 . 3 BIENES Y SERVICIOS</c:v>
                  </c:pt>
                  <c:pt idx="20">
                    <c:v>2 . 6 ADQUISICION DE ACTIVOS NO FINANCIEROS</c:v>
                  </c:pt>
                  <c:pt idx="21">
                    <c:v>2 . 1 PERSONAL Y OBLIGACIONES SOCIALES</c:v>
                  </c:pt>
                  <c:pt idx="22">
                    <c:v>2 . 3 BIENES Y SERVICIOS</c:v>
                  </c:pt>
                  <c:pt idx="23">
                    <c:v>2 . 6 ADQUISICION DE ACTIVOS NO FINANCIEROS</c:v>
                  </c:pt>
                </c:lvl>
                <c:lvl>
                  <c:pt idx="0">
                    <c:v>400 000785 REGION CAJAMARCA-SALUD CAJAMARCA</c:v>
                  </c:pt>
                  <c:pt idx="3">
                    <c:v>401 000786 REGION CAJAMARCA-SALUD CHOTA</c:v>
                  </c:pt>
                  <c:pt idx="7">
                    <c:v>402 000787 REGION CAJAMARCA-SALUD CUTERVO</c:v>
                  </c:pt>
                  <c:pt idx="11">
                    <c:v>403 000788 REGION CAJAMARCA-SALUD JAEN</c:v>
                  </c:pt>
                  <c:pt idx="15">
                    <c:v>404 000999 REGION CAJAMARCA-HOSPITAL CAJAMARCA</c:v>
                  </c:pt>
                  <c:pt idx="18">
                    <c:v>405 001047 REGION CAJAMARCA-HOSPITAL GENERAL DE JAEN</c:v>
                  </c:pt>
                  <c:pt idx="21">
                    <c:v>406 001539 REGION CAJAMARCA-HOSPITAL GENERAL DE CHOTA</c:v>
                  </c:pt>
                </c:lvl>
              </c:multiLvlStrCache>
            </c:multiLvlStrRef>
          </c:cat>
          <c:val>
            <c:numRef>
              <c:f>'002_POR_GENÉRICA (2)'!$B$4:$Y$4</c:f>
              <c:numCache>
                <c:formatCode>#,##0</c:formatCode>
                <c:ptCount val="24"/>
                <c:pt idx="0">
                  <c:v>13342896</c:v>
                </c:pt>
                <c:pt idx="1">
                  <c:v>9958104</c:v>
                </c:pt>
                <c:pt idx="2">
                  <c:v>1789776</c:v>
                </c:pt>
                <c:pt idx="3">
                  <c:v>4470216</c:v>
                </c:pt>
                <c:pt idx="4">
                  <c:v>4922304</c:v>
                </c:pt>
                <c:pt idx="5">
                  <c:v>594576</c:v>
                </c:pt>
                <c:pt idx="6">
                  <c:v>344592</c:v>
                </c:pt>
                <c:pt idx="7">
                  <c:v>5771376</c:v>
                </c:pt>
                <c:pt idx="8">
                  <c:v>3389640</c:v>
                </c:pt>
                <c:pt idx="9">
                  <c:v>766884</c:v>
                </c:pt>
                <c:pt idx="10">
                  <c:v>78336</c:v>
                </c:pt>
                <c:pt idx="11">
                  <c:v>4789332</c:v>
                </c:pt>
                <c:pt idx="12">
                  <c:v>5203740</c:v>
                </c:pt>
                <c:pt idx="13">
                  <c:v>832956</c:v>
                </c:pt>
                <c:pt idx="14">
                  <c:v>485160</c:v>
                </c:pt>
                <c:pt idx="15">
                  <c:v>5832324</c:v>
                </c:pt>
                <c:pt idx="16">
                  <c:v>8974836</c:v>
                </c:pt>
                <c:pt idx="17">
                  <c:v>727044</c:v>
                </c:pt>
                <c:pt idx="18">
                  <c:v>2676012</c:v>
                </c:pt>
                <c:pt idx="19">
                  <c:v>2169444</c:v>
                </c:pt>
                <c:pt idx="20">
                  <c:v>185892</c:v>
                </c:pt>
                <c:pt idx="21">
                  <c:v>1938216</c:v>
                </c:pt>
                <c:pt idx="22">
                  <c:v>812220</c:v>
                </c:pt>
                <c:pt idx="23">
                  <c:v>475236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676992"/>
        <c:axId val="150971520"/>
      </c:barChart>
      <c:lineChart>
        <c:grouping val="stacked"/>
        <c:varyColors val="0"/>
        <c:ser>
          <c:idx val="0"/>
          <c:order val="1"/>
          <c:tx>
            <c:v>%EJECUCIÓN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/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'002_POR_GENÉRICA (2)'!$B$5:$Y$5</c:f>
              <c:numCache>
                <c:formatCode>0.00%</c:formatCode>
                <c:ptCount val="24"/>
                <c:pt idx="0">
                  <c:v>0.88128102025227506</c:v>
                </c:pt>
                <c:pt idx="1">
                  <c:v>0.72524809943740298</c:v>
                </c:pt>
                <c:pt idx="2">
                  <c:v>0.3825696623488079</c:v>
                </c:pt>
                <c:pt idx="3">
                  <c:v>0.91793573285944119</c:v>
                </c:pt>
                <c:pt idx="4">
                  <c:v>0.80422643542536176</c:v>
                </c:pt>
                <c:pt idx="5">
                  <c:v>0.12441134522752348</c:v>
                </c:pt>
                <c:pt idx="6">
                  <c:v>0.67489668941821057</c:v>
                </c:pt>
                <c:pt idx="7">
                  <c:v>0.87988271774356752</c:v>
                </c:pt>
                <c:pt idx="8">
                  <c:v>0.90167805430665204</c:v>
                </c:pt>
                <c:pt idx="9">
                  <c:v>0.42029172599767373</c:v>
                </c:pt>
                <c:pt idx="10">
                  <c:v>0.82372089460784315</c:v>
                </c:pt>
                <c:pt idx="11">
                  <c:v>0.83530417185528172</c:v>
                </c:pt>
                <c:pt idx="12">
                  <c:v>0.86321145945031841</c:v>
                </c:pt>
                <c:pt idx="13">
                  <c:v>0.4086854527730156</c:v>
                </c:pt>
                <c:pt idx="14">
                  <c:v>0.85339475636903295</c:v>
                </c:pt>
                <c:pt idx="15">
                  <c:v>0.97876249673372051</c:v>
                </c:pt>
                <c:pt idx="16">
                  <c:v>0.77808853554538493</c:v>
                </c:pt>
                <c:pt idx="17">
                  <c:v>0.65316129422703439</c:v>
                </c:pt>
                <c:pt idx="18">
                  <c:v>0.88484692893753836</c:v>
                </c:pt>
                <c:pt idx="19">
                  <c:v>0.86269661719777047</c:v>
                </c:pt>
                <c:pt idx="20">
                  <c:v>0.58388741850106518</c:v>
                </c:pt>
                <c:pt idx="21">
                  <c:v>0.89327814856548493</c:v>
                </c:pt>
                <c:pt idx="22">
                  <c:v>0.70474255743517766</c:v>
                </c:pt>
                <c:pt idx="23">
                  <c:v>0.77839431356210387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679040"/>
        <c:axId val="150972096"/>
      </c:lineChart>
      <c:catAx>
        <c:axId val="150676992"/>
        <c:scaling>
          <c:orientation val="minMax"/>
        </c:scaling>
        <c:delete val="0"/>
        <c:axPos val="b"/>
        <c:title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s-PE"/>
          </a:p>
        </c:txPr>
        <c:crossAx val="150971520"/>
        <c:crosses val="autoZero"/>
        <c:auto val="1"/>
        <c:lblAlgn val="ctr"/>
        <c:lblOffset val="100"/>
        <c:noMultiLvlLbl val="0"/>
      </c:catAx>
      <c:valAx>
        <c:axId val="150971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S/.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50676992"/>
        <c:crosses val="autoZero"/>
        <c:crossBetween val="between"/>
      </c:valAx>
      <c:valAx>
        <c:axId val="150972096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crossAx val="150679040"/>
        <c:crosses val="max"/>
        <c:crossBetween val="between"/>
      </c:valAx>
      <c:catAx>
        <c:axId val="150679040"/>
        <c:scaling>
          <c:orientation val="minMax"/>
        </c:scaling>
        <c:delete val="1"/>
        <c:axPos val="b"/>
        <c:majorTickMark val="out"/>
        <c:minorTickMark val="none"/>
        <c:tickLblPos val="nextTo"/>
        <c:crossAx val="15097209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PE" sz="1200" b="1" i="0" baseline="0">
                <a:effectLst/>
              </a:rPr>
              <a:t>Gráfico N° 06: 2.3 BIENES Y SERVICIOS, PROGRAMA SALUD MATERNO NEONATAL</a:t>
            </a:r>
          </a:p>
          <a:p>
            <a:pPr>
              <a:defRPr sz="1200"/>
            </a:pPr>
            <a:endParaRPr lang="es-PE" sz="12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'21_GENÉRICATRIM'!$I$34</c:f>
              <c:strCache>
                <c:ptCount val="1"/>
                <c:pt idx="0">
                  <c:v>0785 SALUD CAJAMARCA</c:v>
                </c:pt>
              </c:strCache>
            </c:strRef>
          </c:tx>
          <c:cat>
            <c:strRef>
              <c:f>'21_GENÉRICATRIM'!$K$22:$M$22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'21_GENÉRICATRIM'!$K$34:$M$34</c:f>
              <c:numCache>
                <c:formatCode>#,##0</c:formatCode>
                <c:ptCount val="3"/>
                <c:pt idx="0">
                  <c:v>305661</c:v>
                </c:pt>
                <c:pt idx="1">
                  <c:v>273342</c:v>
                </c:pt>
                <c:pt idx="2">
                  <c:v>499873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'21_GENÉRICATRIM'!$I$35</c:f>
              <c:strCache>
                <c:ptCount val="1"/>
                <c:pt idx="0">
                  <c:v>0786 SALUD CHOTA</c:v>
                </c:pt>
              </c:strCache>
            </c:strRef>
          </c:tx>
          <c:cat>
            <c:strRef>
              <c:f>'21_GENÉRICATRIM'!$K$22:$M$22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'21_GENÉRICATRIM'!$K$35:$M$35</c:f>
              <c:numCache>
                <c:formatCode>#,##0</c:formatCode>
                <c:ptCount val="3"/>
                <c:pt idx="0">
                  <c:v>19359</c:v>
                </c:pt>
                <c:pt idx="1">
                  <c:v>166668</c:v>
                </c:pt>
                <c:pt idx="2">
                  <c:v>200274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'21_GENÉRICATRIM'!$I$36</c:f>
              <c:strCache>
                <c:ptCount val="1"/>
                <c:pt idx="0">
                  <c:v>0787 SALUD CUTERVO</c:v>
                </c:pt>
              </c:strCache>
            </c:strRef>
          </c:tx>
          <c:cat>
            <c:strRef>
              <c:f>'21_GENÉRICATRIM'!$K$22:$M$22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'21_GENÉRICATRIM'!$K$36:$M$36</c:f>
              <c:numCache>
                <c:formatCode>#,##0</c:formatCode>
                <c:ptCount val="3"/>
                <c:pt idx="0">
                  <c:v>98062</c:v>
                </c:pt>
                <c:pt idx="1">
                  <c:v>104121</c:v>
                </c:pt>
                <c:pt idx="2">
                  <c:v>114914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'21_GENÉRICATRIM'!$I$37</c:f>
              <c:strCache>
                <c:ptCount val="1"/>
                <c:pt idx="0">
                  <c:v>0788 SALUD JAEN</c:v>
                </c:pt>
              </c:strCache>
            </c:strRef>
          </c:tx>
          <c:cat>
            <c:strRef>
              <c:f>'21_GENÉRICATRIM'!$K$22:$M$22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'21_GENÉRICATRIM'!$K$37:$M$37</c:f>
              <c:numCache>
                <c:formatCode>#,##0</c:formatCode>
                <c:ptCount val="3"/>
                <c:pt idx="0">
                  <c:v>128989</c:v>
                </c:pt>
                <c:pt idx="1">
                  <c:v>153770</c:v>
                </c:pt>
                <c:pt idx="2">
                  <c:v>382099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'21_GENÉRICATRIM'!$I$38</c:f>
              <c:strCache>
                <c:ptCount val="1"/>
                <c:pt idx="0">
                  <c:v>0999 HOSPITAL CAJAMARCA</c:v>
                </c:pt>
              </c:strCache>
            </c:strRef>
          </c:tx>
          <c:cat>
            <c:strRef>
              <c:f>'21_GENÉRICATRIM'!$K$22:$M$22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'21_GENÉRICATRIM'!$K$38:$M$38</c:f>
              <c:numCache>
                <c:formatCode>#,##0</c:formatCode>
                <c:ptCount val="3"/>
                <c:pt idx="0">
                  <c:v>80602</c:v>
                </c:pt>
                <c:pt idx="1">
                  <c:v>214117</c:v>
                </c:pt>
                <c:pt idx="2">
                  <c:v>682454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'21_GENÉRICATRIM'!$I$39</c:f>
              <c:strCache>
                <c:ptCount val="1"/>
                <c:pt idx="0">
                  <c:v>1047 HOSPITAL GENERAL DE JAEN</c:v>
                </c:pt>
              </c:strCache>
            </c:strRef>
          </c:tx>
          <c:cat>
            <c:strRef>
              <c:f>'21_GENÉRICATRIM'!$K$22:$M$22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'21_GENÉRICATRIM'!$K$39:$M$39</c:f>
              <c:numCache>
                <c:formatCode>#,##0</c:formatCode>
                <c:ptCount val="3"/>
                <c:pt idx="0">
                  <c:v>44718</c:v>
                </c:pt>
                <c:pt idx="1">
                  <c:v>201549</c:v>
                </c:pt>
                <c:pt idx="2">
                  <c:v>342199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'21_GENÉRICATRIM'!$I$40</c:f>
              <c:strCache>
                <c:ptCount val="1"/>
                <c:pt idx="0">
                  <c:v>1539 HOSPITAL JOSÉ H. SOTO CADENILLAS</c:v>
                </c:pt>
              </c:strCache>
            </c:strRef>
          </c:tx>
          <c:cat>
            <c:strRef>
              <c:f>'21_GENÉRICATRIM'!$K$22:$M$22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'21_GENÉRICATRIM'!$K$40:$M$40</c:f>
              <c:numCache>
                <c:formatCode>#,##0</c:formatCode>
                <c:ptCount val="3"/>
                <c:pt idx="0">
                  <c:v>0</c:v>
                </c:pt>
                <c:pt idx="1">
                  <c:v>43695</c:v>
                </c:pt>
                <c:pt idx="2">
                  <c:v>64082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215872"/>
        <c:axId val="150973824"/>
      </c:lineChart>
      <c:catAx>
        <c:axId val="1552158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PE"/>
          </a:p>
        </c:txPr>
        <c:crossAx val="150973824"/>
        <c:crosses val="autoZero"/>
        <c:auto val="1"/>
        <c:lblAlgn val="ctr"/>
        <c:lblOffset val="100"/>
        <c:noMultiLvlLbl val="0"/>
      </c:catAx>
      <c:valAx>
        <c:axId val="1509738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5521587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/>
          </a:pPr>
          <a:endParaRPr lang="es-PE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PE" sz="1200" b="1" i="0" baseline="0">
                <a:effectLst/>
              </a:rPr>
              <a:t>Gráfico N° 08: 2.6 ADQUISICION DE ACTIVOS NO FINANCIEROS, PROGRAMA SALUD MATERNO NEONATAL </a:t>
            </a:r>
          </a:p>
          <a:p>
            <a:pPr>
              <a:defRPr sz="1200"/>
            </a:pPr>
            <a:endParaRPr lang="es-PE" sz="12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'21_GENÉRICATRIM'!$I$56</c:f>
              <c:strCache>
                <c:ptCount val="1"/>
                <c:pt idx="0">
                  <c:v>0785 SALUD CAJAMARCA</c:v>
                </c:pt>
              </c:strCache>
            </c:strRef>
          </c:tx>
          <c:cat>
            <c:strRef>
              <c:f>'21_GENÉRICATRIM'!$K$22:$M$22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'21_GENÉRICATRIM'!$K$56:$M$56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'21_GENÉRICATRIM'!$I$57</c:f>
              <c:strCache>
                <c:ptCount val="1"/>
                <c:pt idx="0">
                  <c:v>0786 SALUD CHOTA</c:v>
                </c:pt>
              </c:strCache>
            </c:strRef>
          </c:tx>
          <c:cat>
            <c:strRef>
              <c:f>'21_GENÉRICATRIM'!$K$22:$M$22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'21_GENÉRICATRIM'!$K$57:$M$57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189000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'21_GENÉRICATRIM'!$I$58</c:f>
              <c:strCache>
                <c:ptCount val="1"/>
                <c:pt idx="0">
                  <c:v>0787 SALUD CUTERVO</c:v>
                </c:pt>
              </c:strCache>
            </c:strRef>
          </c:tx>
          <c:cat>
            <c:strRef>
              <c:f>'21_GENÉRICATRIM'!$K$22:$M$22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'21_GENÉRICATRIM'!$K$58:$M$58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'21_GENÉRICATRIM'!$I$59</c:f>
              <c:strCache>
                <c:ptCount val="1"/>
                <c:pt idx="0">
                  <c:v>0788 SALUD JAEN</c:v>
                </c:pt>
              </c:strCache>
            </c:strRef>
          </c:tx>
          <c:cat>
            <c:strRef>
              <c:f>'21_GENÉRICATRIM'!$K$22:$M$22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'21_GENÉRICATRIM'!$K$59:$M$59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'21_GENÉRICATRIM'!$I$60</c:f>
              <c:strCache>
                <c:ptCount val="1"/>
                <c:pt idx="0">
                  <c:v>0999 HOSPITAL CAJAMARCA</c:v>
                </c:pt>
              </c:strCache>
            </c:strRef>
          </c:tx>
          <c:cat>
            <c:strRef>
              <c:f>'21_GENÉRICATRIM'!$K$22:$M$22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'21_GENÉRICATRIM'!$K$60:$M$60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'21_GENÉRICATRIM'!$I$61</c:f>
              <c:strCache>
                <c:ptCount val="1"/>
                <c:pt idx="0">
                  <c:v>1047 HOSPITAL GENERAL DE JAEN</c:v>
                </c:pt>
              </c:strCache>
            </c:strRef>
          </c:tx>
          <c:cat>
            <c:strRef>
              <c:f>'21_GENÉRICATRIM'!$K$22:$M$22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'21_GENÉRICATRIM'!$K$61:$M$61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'21_GENÉRICATRIM'!$I$62</c:f>
              <c:strCache>
                <c:ptCount val="1"/>
                <c:pt idx="0">
                  <c:v>1539 HOSPITAL JOSÉ H. SOTO CADENILLAS</c:v>
                </c:pt>
              </c:strCache>
            </c:strRef>
          </c:tx>
          <c:cat>
            <c:strRef>
              <c:f>'21_GENÉRICATRIM'!$K$22:$M$22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'21_GENÉRICATRIM'!$K$62:$M$62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278080"/>
        <c:axId val="150975552"/>
      </c:lineChart>
      <c:catAx>
        <c:axId val="1512780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PE"/>
          </a:p>
        </c:txPr>
        <c:crossAx val="150975552"/>
        <c:crosses val="autoZero"/>
        <c:auto val="1"/>
        <c:lblAlgn val="ctr"/>
        <c:lblOffset val="100"/>
        <c:noMultiLvlLbl val="0"/>
      </c:catAx>
      <c:valAx>
        <c:axId val="15097555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5127808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/>
          </a:pPr>
          <a:endParaRPr lang="es-PE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PE" sz="1200" b="1" i="0" baseline="0">
                <a:effectLst/>
              </a:rPr>
              <a:t>Gráfico N° 07: 2.3.2.8 CONTRATO ADMINISTRATIVO DE SERVICIOS, PROGRAMA SALUD MATERNO NEONATAL </a:t>
            </a:r>
            <a:endParaRPr lang="es-PE" sz="1200">
              <a:effectLst/>
            </a:endParaRPr>
          </a:p>
        </c:rich>
      </c:tx>
      <c:layout>
        <c:manualLayout>
          <c:xMode val="edge"/>
          <c:yMode val="edge"/>
          <c:x val="0.14581669746766487"/>
          <c:y val="1.9044306800161039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'21_GENÉRICATRIM'!$I$45</c:f>
              <c:strCache>
                <c:ptCount val="1"/>
                <c:pt idx="0">
                  <c:v>0785 SALUD CAJAMARCA</c:v>
                </c:pt>
              </c:strCache>
            </c:strRef>
          </c:tx>
          <c:cat>
            <c:strRef>
              <c:f>'21_GENÉRICATRIM'!$K$22:$M$22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'21_GENÉRICATRIM'!$K$45:$M$45</c:f>
              <c:numCache>
                <c:formatCode>#,##0</c:formatCode>
                <c:ptCount val="3"/>
                <c:pt idx="0">
                  <c:v>305661</c:v>
                </c:pt>
                <c:pt idx="1">
                  <c:v>268152</c:v>
                </c:pt>
                <c:pt idx="2">
                  <c:v>264160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'21_GENÉRICATRIM'!$I$46</c:f>
              <c:strCache>
                <c:ptCount val="1"/>
                <c:pt idx="0">
                  <c:v>0786 SALUD CHOTA</c:v>
                </c:pt>
              </c:strCache>
            </c:strRef>
          </c:tx>
          <c:cat>
            <c:strRef>
              <c:f>'21_GENÉRICATRIM'!$K$22:$M$22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'21_GENÉRICATRIM'!$K$46:$M$46</c:f>
              <c:numCache>
                <c:formatCode>#,##0</c:formatCode>
                <c:ptCount val="3"/>
                <c:pt idx="0">
                  <c:v>19359</c:v>
                </c:pt>
                <c:pt idx="1">
                  <c:v>161605</c:v>
                </c:pt>
                <c:pt idx="2">
                  <c:v>90205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'21_GENÉRICATRIM'!$I$47</c:f>
              <c:strCache>
                <c:ptCount val="1"/>
                <c:pt idx="0">
                  <c:v>0787 SALUD CUTERVO</c:v>
                </c:pt>
              </c:strCache>
            </c:strRef>
          </c:tx>
          <c:cat>
            <c:strRef>
              <c:f>'21_GENÉRICATRIM'!$K$22:$M$22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'21_GENÉRICATRIM'!$K$47:$M$47</c:f>
              <c:numCache>
                <c:formatCode>#,##0</c:formatCode>
                <c:ptCount val="3"/>
                <c:pt idx="0">
                  <c:v>98062</c:v>
                </c:pt>
                <c:pt idx="1">
                  <c:v>57073</c:v>
                </c:pt>
                <c:pt idx="2">
                  <c:v>54222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'21_GENÉRICATRIM'!$I$48</c:f>
              <c:strCache>
                <c:ptCount val="1"/>
                <c:pt idx="0">
                  <c:v>0788 SALUD JAEN</c:v>
                </c:pt>
              </c:strCache>
            </c:strRef>
          </c:tx>
          <c:cat>
            <c:strRef>
              <c:f>'21_GENÉRICATRIM'!$K$22:$M$22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'21_GENÉRICATRIM'!$K$48:$M$48</c:f>
              <c:numCache>
                <c:formatCode>#,##0</c:formatCode>
                <c:ptCount val="3"/>
                <c:pt idx="0">
                  <c:v>128989</c:v>
                </c:pt>
                <c:pt idx="1">
                  <c:v>149094</c:v>
                </c:pt>
                <c:pt idx="2">
                  <c:v>217050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'21_GENÉRICATRIM'!$I$49</c:f>
              <c:strCache>
                <c:ptCount val="1"/>
                <c:pt idx="0">
                  <c:v>0999 HOSPITAL CAJAMARCA</c:v>
                </c:pt>
              </c:strCache>
            </c:strRef>
          </c:tx>
          <c:cat>
            <c:strRef>
              <c:f>'21_GENÉRICATRIM'!$K$22:$M$22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'21_GENÉRICATRIM'!$K$49:$M$49</c:f>
              <c:numCache>
                <c:formatCode>#,##0</c:formatCode>
                <c:ptCount val="3"/>
                <c:pt idx="0">
                  <c:v>80602</c:v>
                </c:pt>
                <c:pt idx="1">
                  <c:v>75255</c:v>
                </c:pt>
                <c:pt idx="2">
                  <c:v>81028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'21_GENÉRICATRIM'!$I$50</c:f>
              <c:strCache>
                <c:ptCount val="1"/>
                <c:pt idx="0">
                  <c:v>1047 HOSPITAL GENERAL DE JAEN</c:v>
                </c:pt>
              </c:strCache>
            </c:strRef>
          </c:tx>
          <c:cat>
            <c:strRef>
              <c:f>'21_GENÉRICATRIM'!$K$22:$M$22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'21_GENÉRICATRIM'!$K$50:$M$50</c:f>
              <c:numCache>
                <c:formatCode>#,##0</c:formatCode>
                <c:ptCount val="3"/>
                <c:pt idx="0">
                  <c:v>44718</c:v>
                </c:pt>
                <c:pt idx="1">
                  <c:v>44190</c:v>
                </c:pt>
                <c:pt idx="2">
                  <c:v>41290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'21_GENÉRICATRIM'!$I$51</c:f>
              <c:strCache>
                <c:ptCount val="1"/>
                <c:pt idx="0">
                  <c:v>1539 HOSPITAL JOSÉ H. SOTO CADENILLAS</c:v>
                </c:pt>
              </c:strCache>
            </c:strRef>
          </c:tx>
          <c:cat>
            <c:strRef>
              <c:f>'21_GENÉRICATRIM'!$K$22:$M$22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'21_GENÉRICATRIM'!$K$51:$M$51</c:f>
              <c:numCache>
                <c:formatCode>#,##0</c:formatCode>
                <c:ptCount val="3"/>
                <c:pt idx="0">
                  <c:v>0</c:v>
                </c:pt>
                <c:pt idx="1">
                  <c:v>4704</c:v>
                </c:pt>
                <c:pt idx="2">
                  <c:v>1704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279616"/>
        <c:axId val="150977280"/>
      </c:lineChart>
      <c:catAx>
        <c:axId val="1512796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PE"/>
          </a:p>
        </c:txPr>
        <c:crossAx val="150977280"/>
        <c:crosses val="autoZero"/>
        <c:auto val="1"/>
        <c:lblAlgn val="ctr"/>
        <c:lblOffset val="100"/>
        <c:noMultiLvlLbl val="0"/>
      </c:catAx>
      <c:valAx>
        <c:axId val="15097728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5127961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/>
          </a:pPr>
          <a:endParaRPr lang="es-PE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002_POR_FUENTE DE FINANC'!A1"/><Relationship Id="rId7" Type="http://schemas.openxmlformats.org/officeDocument/2006/relationships/hyperlink" Target="#'21_GEN&#201;RICATRIM'!A1"/><Relationship Id="rId2" Type="http://schemas.openxmlformats.org/officeDocument/2006/relationships/hyperlink" Target="#'002_POR_GEN&#201;RICA'!A1"/><Relationship Id="rId1" Type="http://schemas.openxmlformats.org/officeDocument/2006/relationships/hyperlink" Target="#PIA_PIM!A1"/><Relationship Id="rId6" Type="http://schemas.openxmlformats.org/officeDocument/2006/relationships/hyperlink" Target="#PREP_POR_PP!A1"/><Relationship Id="rId11" Type="http://schemas.openxmlformats.org/officeDocument/2006/relationships/image" Target="../media/image4.jpeg"/><Relationship Id="rId5" Type="http://schemas.openxmlformats.org/officeDocument/2006/relationships/hyperlink" Target="#'002_POR_PRODUCTO'!A1"/><Relationship Id="rId10" Type="http://schemas.openxmlformats.org/officeDocument/2006/relationships/image" Target="../media/image3.jpeg"/><Relationship Id="rId4" Type="http://schemas.openxmlformats.org/officeDocument/2006/relationships/hyperlink" Target="#'002_POR_ESPECIFICA_GASTO'!A1"/><Relationship Id="rId9" Type="http://schemas.openxmlformats.org/officeDocument/2006/relationships/image" Target="../media/image2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PP SMN'!A1"/><Relationship Id="rId1" Type="http://schemas.openxmlformats.org/officeDocument/2006/relationships/chart" Target="../charts/chart11.xml"/><Relationship Id="rId4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PP SMN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EJECUCI&#211;N_TRIMESTRE!A1"/><Relationship Id="rId13" Type="http://schemas.openxmlformats.org/officeDocument/2006/relationships/image" Target="../media/image4.jpeg"/><Relationship Id="rId3" Type="http://schemas.openxmlformats.org/officeDocument/2006/relationships/hyperlink" Target="#'002_POR_GEN&#201;RICA'!A1"/><Relationship Id="rId7" Type="http://schemas.openxmlformats.org/officeDocument/2006/relationships/hyperlink" Target="#PREP_POR_PP!A1"/><Relationship Id="rId12" Type="http://schemas.openxmlformats.org/officeDocument/2006/relationships/image" Target="../media/image3.jpeg"/><Relationship Id="rId2" Type="http://schemas.openxmlformats.org/officeDocument/2006/relationships/hyperlink" Target="#PIM_EJECUCI&#211;N!A1"/><Relationship Id="rId1" Type="http://schemas.openxmlformats.org/officeDocument/2006/relationships/hyperlink" Target="#PIA_PIM!A1"/><Relationship Id="rId6" Type="http://schemas.openxmlformats.org/officeDocument/2006/relationships/hyperlink" Target="#'002_POR_PRODUCTO'!A1"/><Relationship Id="rId11" Type="http://schemas.openxmlformats.org/officeDocument/2006/relationships/image" Target="../media/image2.png"/><Relationship Id="rId5" Type="http://schemas.openxmlformats.org/officeDocument/2006/relationships/hyperlink" Target="#'002_POR_ESPECIFICA_GASTO'!A1"/><Relationship Id="rId10" Type="http://schemas.openxmlformats.org/officeDocument/2006/relationships/image" Target="../media/image1.png"/><Relationship Id="rId4" Type="http://schemas.openxmlformats.org/officeDocument/2006/relationships/hyperlink" Target="#'002_POR_FUENTE DE FINANC'!A1"/><Relationship Id="rId9" Type="http://schemas.openxmlformats.org/officeDocument/2006/relationships/hyperlink" Target="#'21_GEN&#201;RICATRIM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PP SMN'!A1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PP SMN'!A1"/><Relationship Id="rId1" Type="http://schemas.openxmlformats.org/officeDocument/2006/relationships/chart" Target="../charts/chart2.xml"/><Relationship Id="rId4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PP SMN'!A1"/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PP SMN'!A1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0.xml"/><Relationship Id="rId5" Type="http://schemas.openxmlformats.org/officeDocument/2006/relationships/image" Target="../media/image1.png"/><Relationship Id="rId4" Type="http://schemas.openxmlformats.org/officeDocument/2006/relationships/hyperlink" Target="#'PP SMN'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'PP SMN'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3971924</xdr:colOff>
      <xdr:row>20</xdr:row>
      <xdr:rowOff>152400</xdr:rowOff>
    </xdr:from>
    <xdr:ext cx="8010526" cy="268920"/>
    <xdr:sp macro="" textlink="">
      <xdr:nvSpPr>
        <xdr:cNvPr id="10" name="9 CuadroTexto">
          <a:hlinkClick xmlns:r="http://schemas.openxmlformats.org/officeDocument/2006/relationships" r:id="rId1"/>
        </xdr:cNvPr>
        <xdr:cNvSpPr txBox="1"/>
      </xdr:nvSpPr>
      <xdr:spPr>
        <a:xfrm>
          <a:off x="5421841" y="3380317"/>
          <a:ext cx="8010526" cy="26892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PE" sz="1200" b="1">
              <a:solidFill>
                <a:schemeClr val="tx1"/>
              </a:solidFill>
              <a:latin typeface="Arial Narrow" pitchFamily="34" charset="0"/>
            </a:rPr>
            <a:t>2. SMN</a:t>
          </a:r>
          <a:r>
            <a:rPr lang="es-PE" sz="1200" b="1" baseline="0">
              <a:solidFill>
                <a:schemeClr val="tx1"/>
              </a:solidFill>
              <a:latin typeface="Arial Narrow" pitchFamily="34" charset="0"/>
            </a:rPr>
            <a:t> : </a:t>
          </a:r>
          <a:r>
            <a:rPr lang="es-PE" sz="1200" b="1">
              <a:solidFill>
                <a:schemeClr val="tx1"/>
              </a:solidFill>
              <a:latin typeface="Arial Narrow" pitchFamily="34" charset="0"/>
            </a:rPr>
            <a:t>PIA – PIM SEGÚN UNIDADES EJECUTORAS</a:t>
          </a:r>
        </a:p>
      </xdr:txBody>
    </xdr:sp>
    <xdr:clientData/>
  </xdr:oneCellAnchor>
  <xdr:oneCellAnchor>
    <xdr:from>
      <xdr:col>2</xdr:col>
      <xdr:colOff>3971923</xdr:colOff>
      <xdr:row>22</xdr:row>
      <xdr:rowOff>147131</xdr:rowOff>
    </xdr:from>
    <xdr:ext cx="8001001" cy="268920"/>
    <xdr:sp macro="" textlink="">
      <xdr:nvSpPr>
        <xdr:cNvPr id="12" name="11 CuadroTexto">
          <a:hlinkClick xmlns:r="http://schemas.openxmlformats.org/officeDocument/2006/relationships" r:id="rId2"/>
        </xdr:cNvPr>
        <xdr:cNvSpPr txBox="1"/>
      </xdr:nvSpPr>
      <xdr:spPr>
        <a:xfrm>
          <a:off x="5421840" y="3756048"/>
          <a:ext cx="8001001" cy="26892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PE" sz="1200" b="1">
              <a:solidFill>
                <a:schemeClr val="tx1"/>
              </a:solidFill>
              <a:latin typeface="Arial Narrow" pitchFamily="34" charset="0"/>
            </a:rPr>
            <a:t>3. </a:t>
          </a:r>
          <a:r>
            <a:rPr lang="es-PE" sz="1200" b="1">
              <a:solidFill>
                <a:schemeClr val="tx1"/>
              </a:solidFill>
              <a:effectLst/>
              <a:latin typeface="Arial Narrow" pitchFamily="34" charset="0"/>
              <a:ea typeface="+mn-ea"/>
              <a:cs typeface="+mn-cs"/>
            </a:rPr>
            <a:t>SMN</a:t>
          </a:r>
          <a:r>
            <a:rPr lang="es-PE" sz="1200" b="1" baseline="0">
              <a:solidFill>
                <a:schemeClr val="tx1"/>
              </a:solidFill>
              <a:effectLst/>
              <a:latin typeface="Arial Narrow" pitchFamily="34" charset="0"/>
              <a:ea typeface="+mn-ea"/>
              <a:cs typeface="+mn-cs"/>
            </a:rPr>
            <a:t> : </a:t>
          </a:r>
          <a:r>
            <a:rPr lang="es-PE" sz="1200" b="1">
              <a:solidFill>
                <a:schemeClr val="tx1"/>
              </a:solidFill>
              <a:latin typeface="Arial Narrow" pitchFamily="34" charset="0"/>
            </a:rPr>
            <a:t>PRESUPUESTO DISPONIBLE Y GASTO EJECUTADO POR UNIDAD EJECUTORA Y GENÉRICA DE GASTO</a:t>
          </a:r>
        </a:p>
      </xdr:txBody>
    </xdr:sp>
    <xdr:clientData/>
  </xdr:oneCellAnchor>
  <xdr:oneCellAnchor>
    <xdr:from>
      <xdr:col>2</xdr:col>
      <xdr:colOff>3962397</xdr:colOff>
      <xdr:row>28</xdr:row>
      <xdr:rowOff>75154</xdr:rowOff>
    </xdr:from>
    <xdr:ext cx="8029578" cy="268920"/>
    <xdr:sp macro="" textlink="">
      <xdr:nvSpPr>
        <xdr:cNvPr id="13" name="12 CuadroTexto">
          <a:hlinkClick xmlns:r="http://schemas.openxmlformats.org/officeDocument/2006/relationships" r:id="rId3"/>
        </xdr:cNvPr>
        <xdr:cNvSpPr txBox="1"/>
      </xdr:nvSpPr>
      <xdr:spPr>
        <a:xfrm>
          <a:off x="5412314" y="4827071"/>
          <a:ext cx="8029578" cy="26892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PE" sz="1200" b="1">
              <a:solidFill>
                <a:schemeClr val="tx1"/>
              </a:solidFill>
              <a:latin typeface="Arial Narrow" pitchFamily="34" charset="0"/>
            </a:rPr>
            <a:t>6. </a:t>
          </a:r>
          <a:r>
            <a:rPr lang="es-PE" sz="1200" b="1">
              <a:solidFill>
                <a:schemeClr val="tx1"/>
              </a:solidFill>
              <a:effectLst/>
              <a:latin typeface="Arial Narrow" pitchFamily="34" charset="0"/>
              <a:ea typeface="+mn-ea"/>
              <a:cs typeface="+mn-cs"/>
            </a:rPr>
            <a:t>SMN</a:t>
          </a:r>
          <a:r>
            <a:rPr lang="es-PE" sz="1200" b="1" baseline="0">
              <a:solidFill>
                <a:schemeClr val="tx1"/>
              </a:solidFill>
              <a:effectLst/>
              <a:latin typeface="Arial Narrow" pitchFamily="34" charset="0"/>
              <a:ea typeface="+mn-ea"/>
              <a:cs typeface="+mn-cs"/>
            </a:rPr>
            <a:t> : </a:t>
          </a:r>
          <a:r>
            <a:rPr lang="es-PE" sz="1200" b="1">
              <a:solidFill>
                <a:schemeClr val="tx1"/>
              </a:solidFill>
              <a:latin typeface="Arial Narrow" pitchFamily="34" charset="0"/>
            </a:rPr>
            <a:t>PRESUPUESTO DISPONIBLE  Y EJECUCIÓN PRESUPUESTAL POR UNIDAD EJECUTORA Y FUENTE DE FINANCIAMIENTO </a:t>
          </a:r>
        </a:p>
      </xdr:txBody>
    </xdr:sp>
    <xdr:clientData/>
  </xdr:oneCellAnchor>
  <xdr:oneCellAnchor>
    <xdr:from>
      <xdr:col>2</xdr:col>
      <xdr:colOff>3971923</xdr:colOff>
      <xdr:row>26</xdr:row>
      <xdr:rowOff>84679</xdr:rowOff>
    </xdr:from>
    <xdr:ext cx="8010528" cy="268920"/>
    <xdr:sp macro="" textlink="">
      <xdr:nvSpPr>
        <xdr:cNvPr id="18" name="17 CuadroTexto">
          <a:hlinkClick xmlns:r="http://schemas.openxmlformats.org/officeDocument/2006/relationships" r:id="rId4"/>
        </xdr:cNvPr>
        <xdr:cNvSpPr txBox="1"/>
      </xdr:nvSpPr>
      <xdr:spPr>
        <a:xfrm>
          <a:off x="5421840" y="4455596"/>
          <a:ext cx="8010528" cy="26892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PE" sz="1200" b="1">
              <a:solidFill>
                <a:schemeClr val="tx1"/>
              </a:solidFill>
              <a:latin typeface="Arial Narrow" pitchFamily="34" charset="0"/>
            </a:rPr>
            <a:t>5. </a:t>
          </a:r>
          <a:r>
            <a:rPr lang="es-PE" sz="1200" b="1">
              <a:solidFill>
                <a:schemeClr val="tx1"/>
              </a:solidFill>
              <a:effectLst/>
              <a:latin typeface="Arial Narrow" pitchFamily="34" charset="0"/>
              <a:ea typeface="+mn-ea"/>
              <a:cs typeface="+mn-cs"/>
            </a:rPr>
            <a:t>SMN</a:t>
          </a:r>
          <a:r>
            <a:rPr lang="es-PE" sz="1200" b="1" baseline="0">
              <a:solidFill>
                <a:schemeClr val="tx1"/>
              </a:solidFill>
              <a:effectLst/>
              <a:latin typeface="Arial Narrow" pitchFamily="34" charset="0"/>
              <a:ea typeface="+mn-ea"/>
              <a:cs typeface="+mn-cs"/>
            </a:rPr>
            <a:t> : </a:t>
          </a:r>
          <a:r>
            <a:rPr lang="es-PE" sz="1200" b="1">
              <a:solidFill>
                <a:schemeClr val="tx1"/>
              </a:solidFill>
              <a:latin typeface="Arial Narrow" pitchFamily="34" charset="0"/>
            </a:rPr>
            <a:t>PRESUPUESTO DISPONIBLE Y GASTO EJECUTADO POR UNIDAD EJECUTORA Y ESPECÍFICA DE GASTO</a:t>
          </a:r>
        </a:p>
      </xdr:txBody>
    </xdr:sp>
    <xdr:clientData/>
  </xdr:oneCellAnchor>
  <xdr:oneCellAnchor>
    <xdr:from>
      <xdr:col>2</xdr:col>
      <xdr:colOff>3962398</xdr:colOff>
      <xdr:row>30</xdr:row>
      <xdr:rowOff>75154</xdr:rowOff>
    </xdr:from>
    <xdr:ext cx="8048627" cy="268920"/>
    <xdr:sp macro="" textlink="">
      <xdr:nvSpPr>
        <xdr:cNvPr id="20" name="19 CuadroTexto">
          <a:hlinkClick xmlns:r="http://schemas.openxmlformats.org/officeDocument/2006/relationships" r:id="rId5"/>
        </xdr:cNvPr>
        <xdr:cNvSpPr txBox="1"/>
      </xdr:nvSpPr>
      <xdr:spPr>
        <a:xfrm>
          <a:off x="5412315" y="5208071"/>
          <a:ext cx="8048627" cy="26892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PE" sz="1200" b="1">
              <a:solidFill>
                <a:schemeClr val="tx1"/>
              </a:solidFill>
              <a:latin typeface="Arial Narrow" pitchFamily="34" charset="0"/>
            </a:rPr>
            <a:t>7. </a:t>
          </a:r>
          <a:r>
            <a:rPr lang="es-PE" sz="1200" b="1">
              <a:solidFill>
                <a:schemeClr val="tx1"/>
              </a:solidFill>
              <a:effectLst/>
              <a:latin typeface="Arial Narrow" pitchFamily="34" charset="0"/>
              <a:ea typeface="+mn-ea"/>
              <a:cs typeface="+mn-cs"/>
            </a:rPr>
            <a:t>SMN</a:t>
          </a:r>
          <a:r>
            <a:rPr lang="es-PE" sz="1200" b="1" baseline="0">
              <a:solidFill>
                <a:schemeClr val="tx1"/>
              </a:solidFill>
              <a:effectLst/>
              <a:latin typeface="Arial Narrow" pitchFamily="34" charset="0"/>
              <a:ea typeface="+mn-ea"/>
              <a:cs typeface="+mn-cs"/>
            </a:rPr>
            <a:t> : </a:t>
          </a:r>
          <a:r>
            <a:rPr lang="es-PE" sz="1200" b="1">
              <a:solidFill>
                <a:schemeClr val="tx1"/>
              </a:solidFill>
              <a:latin typeface="Arial Narrow" pitchFamily="34" charset="0"/>
            </a:rPr>
            <a:t>PRESUPUESTO DISPONIBLE Y GASTO EJECUTADO POR PRODUCTO Y UNIDAD EJECUTORA</a:t>
          </a:r>
        </a:p>
      </xdr:txBody>
    </xdr:sp>
    <xdr:clientData/>
  </xdr:oneCellAnchor>
  <xdr:oneCellAnchor>
    <xdr:from>
      <xdr:col>2</xdr:col>
      <xdr:colOff>3971923</xdr:colOff>
      <xdr:row>18</xdr:row>
      <xdr:rowOff>142875</xdr:rowOff>
    </xdr:from>
    <xdr:ext cx="8001001" cy="268920"/>
    <xdr:sp macro="" textlink="">
      <xdr:nvSpPr>
        <xdr:cNvPr id="19" name="18 CuadroTexto">
          <a:hlinkClick xmlns:r="http://schemas.openxmlformats.org/officeDocument/2006/relationships" r:id="rId6"/>
        </xdr:cNvPr>
        <xdr:cNvSpPr txBox="1"/>
      </xdr:nvSpPr>
      <xdr:spPr>
        <a:xfrm>
          <a:off x="5421840" y="3021542"/>
          <a:ext cx="8001001" cy="26892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PE" sz="1200" b="1">
              <a:solidFill>
                <a:schemeClr val="tx1"/>
              </a:solidFill>
              <a:latin typeface="Arial Narrow" pitchFamily="34" charset="0"/>
            </a:rPr>
            <a:t>1. EJECUCIÓN PRESUPUESTAL POR PROGRAMA PRESUPUESTAL Y UNIDAD EJECUTORA</a:t>
          </a:r>
        </a:p>
      </xdr:txBody>
    </xdr:sp>
    <xdr:clientData/>
  </xdr:oneCellAnchor>
  <xdr:oneCellAnchor>
    <xdr:from>
      <xdr:col>2</xdr:col>
      <xdr:colOff>3971923</xdr:colOff>
      <xdr:row>24</xdr:row>
      <xdr:rowOff>112190</xdr:rowOff>
    </xdr:from>
    <xdr:ext cx="8001001" cy="268920"/>
    <xdr:sp macro="" textlink="">
      <xdr:nvSpPr>
        <xdr:cNvPr id="29" name="28 CuadroTexto">
          <a:hlinkClick xmlns:r="http://schemas.openxmlformats.org/officeDocument/2006/relationships" r:id="rId7"/>
        </xdr:cNvPr>
        <xdr:cNvSpPr txBox="1"/>
      </xdr:nvSpPr>
      <xdr:spPr>
        <a:xfrm>
          <a:off x="5421840" y="4102107"/>
          <a:ext cx="8001001" cy="26892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PE" sz="1200" b="1">
              <a:solidFill>
                <a:schemeClr val="tx1"/>
              </a:solidFill>
              <a:latin typeface="Arial Narrow" pitchFamily="34" charset="0"/>
            </a:rPr>
            <a:t>4. </a:t>
          </a:r>
          <a:r>
            <a:rPr lang="es-PE" sz="1200" b="1">
              <a:solidFill>
                <a:schemeClr val="tx1"/>
              </a:solidFill>
              <a:effectLst/>
              <a:latin typeface="Arial Narrow" pitchFamily="34" charset="0"/>
              <a:ea typeface="+mn-ea"/>
              <a:cs typeface="+mn-cs"/>
            </a:rPr>
            <a:t>SMN: EJECUCIÓN PRESUPUESTAL MENSUAL DE LAS UNIDADES EJECUTORAS POR GENÉRICA DE GASTO</a:t>
          </a:r>
          <a:endParaRPr lang="es-PE" sz="1200" b="1">
            <a:solidFill>
              <a:schemeClr val="tx1"/>
            </a:solidFill>
            <a:latin typeface="Arial Narrow" pitchFamily="34" charset="0"/>
          </a:endParaRPr>
        </a:p>
      </xdr:txBody>
    </xdr:sp>
    <xdr:clientData/>
  </xdr:oneCellAnchor>
  <xdr:twoCellAnchor editAs="oneCell">
    <xdr:from>
      <xdr:col>1</xdr:col>
      <xdr:colOff>10583</xdr:colOff>
      <xdr:row>0</xdr:row>
      <xdr:rowOff>63500</xdr:rowOff>
    </xdr:from>
    <xdr:to>
      <xdr:col>9</xdr:col>
      <xdr:colOff>58184</xdr:colOff>
      <xdr:row>5</xdr:row>
      <xdr:rowOff>62299</xdr:rowOff>
    </xdr:to>
    <xdr:pic>
      <xdr:nvPicPr>
        <xdr:cNvPr id="28" name="27 Imagen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24416" y="63500"/>
          <a:ext cx="12906351" cy="792549"/>
        </a:xfrm>
        <a:prstGeom prst="rect">
          <a:avLst/>
        </a:prstGeom>
      </xdr:spPr>
    </xdr:pic>
    <xdr:clientData/>
  </xdr:twoCellAnchor>
  <xdr:oneCellAnchor>
    <xdr:from>
      <xdr:col>3</xdr:col>
      <xdr:colOff>1460500</xdr:colOff>
      <xdr:row>11</xdr:row>
      <xdr:rowOff>43392</xdr:rowOff>
    </xdr:from>
    <xdr:ext cx="6498166" cy="843693"/>
    <xdr:sp macro="" textlink="">
      <xdr:nvSpPr>
        <xdr:cNvPr id="30" name="29 CuadroTexto"/>
        <xdr:cNvSpPr txBox="1"/>
      </xdr:nvSpPr>
      <xdr:spPr>
        <a:xfrm>
          <a:off x="6921500" y="1969559"/>
          <a:ext cx="6498166" cy="843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lang="es-PE" sz="2400" b="1">
              <a:solidFill>
                <a:schemeClr val="accent1">
                  <a:lumMod val="75000"/>
                </a:schemeClr>
              </a:solidFill>
            </a:rPr>
            <a:t>EJECUCIÓN PRESUPUESTAL DEL PROGRAMA SALUD MATERNO NEONATAL (SMN)</a:t>
          </a:r>
        </a:p>
      </xdr:txBody>
    </xdr:sp>
    <xdr:clientData/>
  </xdr:oneCellAnchor>
  <xdr:oneCellAnchor>
    <xdr:from>
      <xdr:col>6</xdr:col>
      <xdr:colOff>222250</xdr:colOff>
      <xdr:row>7</xdr:row>
      <xdr:rowOff>0</xdr:rowOff>
    </xdr:from>
    <xdr:ext cx="2462741" cy="468013"/>
    <xdr:sp macro="" textlink="">
      <xdr:nvSpPr>
        <xdr:cNvPr id="31" name="30 CuadroTexto"/>
        <xdr:cNvSpPr txBox="1"/>
      </xdr:nvSpPr>
      <xdr:spPr>
        <a:xfrm>
          <a:off x="10922000" y="1217086"/>
          <a:ext cx="2462741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lang="es-PE" sz="2400" b="1">
              <a:solidFill>
                <a:schemeClr val="accent3">
                  <a:lumMod val="75000"/>
                </a:schemeClr>
              </a:solidFill>
            </a:rPr>
            <a:t>MARZO 2016</a:t>
          </a:r>
        </a:p>
      </xdr:txBody>
    </xdr:sp>
    <xdr:clientData/>
  </xdr:oneCellAnchor>
  <xdr:twoCellAnchor>
    <xdr:from>
      <xdr:col>2</xdr:col>
      <xdr:colOff>3810000</xdr:colOff>
      <xdr:row>18</xdr:row>
      <xdr:rowOff>127000</xdr:rowOff>
    </xdr:from>
    <xdr:to>
      <xdr:col>2</xdr:col>
      <xdr:colOff>4000500</xdr:colOff>
      <xdr:row>20</xdr:row>
      <xdr:rowOff>84666</xdr:rowOff>
    </xdr:to>
    <xdr:sp macro="" textlink="">
      <xdr:nvSpPr>
        <xdr:cNvPr id="32" name="31 Flecha derecha">
          <a:hlinkClick xmlns:r="http://schemas.openxmlformats.org/officeDocument/2006/relationships" r:id="rId6"/>
        </xdr:cNvPr>
        <xdr:cNvSpPr/>
      </xdr:nvSpPr>
      <xdr:spPr>
        <a:xfrm>
          <a:off x="5259917" y="3164417"/>
          <a:ext cx="190500" cy="306916"/>
        </a:xfrm>
        <a:prstGeom prst="rightArrow">
          <a:avLst/>
        </a:prstGeom>
        <a:ln/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oneCell">
    <xdr:from>
      <xdr:col>2</xdr:col>
      <xdr:colOff>770465</xdr:colOff>
      <xdr:row>8</xdr:row>
      <xdr:rowOff>95250</xdr:rowOff>
    </xdr:from>
    <xdr:to>
      <xdr:col>2</xdr:col>
      <xdr:colOff>3199340</xdr:colOff>
      <xdr:row>20</xdr:row>
      <xdr:rowOff>78317</xdr:rowOff>
    </xdr:to>
    <xdr:pic>
      <xdr:nvPicPr>
        <xdr:cNvPr id="33" name="Picture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263"/>
        <a:stretch/>
      </xdr:blipFill>
      <xdr:spPr bwMode="auto">
        <a:xfrm>
          <a:off x="2220382" y="1386417"/>
          <a:ext cx="2428875" cy="191981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454023</xdr:colOff>
      <xdr:row>18</xdr:row>
      <xdr:rowOff>94288</xdr:rowOff>
    </xdr:from>
    <xdr:to>
      <xdr:col>2</xdr:col>
      <xdr:colOff>2046814</xdr:colOff>
      <xdr:row>27</xdr:row>
      <xdr:rowOff>74083</xdr:rowOff>
    </xdr:to>
    <xdr:pic>
      <xdr:nvPicPr>
        <xdr:cNvPr id="34" name="irc_mi" descr="http://www.mundonegocio.pe/aplication/webroot/imgs/noticias/092010_padres-y-bebe.jp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856" y="3131705"/>
          <a:ext cx="2428875" cy="16625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430549</xdr:colOff>
      <xdr:row>26</xdr:row>
      <xdr:rowOff>169333</xdr:rowOff>
    </xdr:from>
    <xdr:to>
      <xdr:col>2</xdr:col>
      <xdr:colOff>2879835</xdr:colOff>
      <xdr:row>35</xdr:row>
      <xdr:rowOff>134408</xdr:rowOff>
    </xdr:to>
    <xdr:pic>
      <xdr:nvPicPr>
        <xdr:cNvPr id="35" name="irc_mi" descr="http://www.tubebeytu.com/sitio/wp-content/uploads/2014/05/planificacion_familiar-600x399.jp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0466" y="4699000"/>
          <a:ext cx="2449286" cy="1616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3809999</xdr:colOff>
      <xdr:row>20</xdr:row>
      <xdr:rowOff>137583</xdr:rowOff>
    </xdr:from>
    <xdr:to>
      <xdr:col>2</xdr:col>
      <xdr:colOff>4000499</xdr:colOff>
      <xdr:row>22</xdr:row>
      <xdr:rowOff>63499</xdr:rowOff>
    </xdr:to>
    <xdr:sp macro="" textlink="">
      <xdr:nvSpPr>
        <xdr:cNvPr id="50" name="49 Flecha derecha">
          <a:hlinkClick xmlns:r="http://schemas.openxmlformats.org/officeDocument/2006/relationships" r:id="rId1"/>
        </xdr:cNvPr>
        <xdr:cNvSpPr/>
      </xdr:nvSpPr>
      <xdr:spPr>
        <a:xfrm>
          <a:off x="5259916" y="3365500"/>
          <a:ext cx="190500" cy="306916"/>
        </a:xfrm>
        <a:prstGeom prst="rightArrow">
          <a:avLst/>
        </a:prstGeom>
        <a:solidFill>
          <a:schemeClr val="accent5">
            <a:lumMod val="60000"/>
            <a:lumOff val="40000"/>
          </a:schemeClr>
        </a:solidFill>
        <a:ln/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</xdr:col>
      <xdr:colOff>3812116</xdr:colOff>
      <xdr:row>22</xdr:row>
      <xdr:rowOff>139721</xdr:rowOff>
    </xdr:from>
    <xdr:to>
      <xdr:col>2</xdr:col>
      <xdr:colOff>4002616</xdr:colOff>
      <xdr:row>24</xdr:row>
      <xdr:rowOff>65637</xdr:rowOff>
    </xdr:to>
    <xdr:sp macro="" textlink="">
      <xdr:nvSpPr>
        <xdr:cNvPr id="53" name="52 Flecha derecha">
          <a:hlinkClick xmlns:r="http://schemas.openxmlformats.org/officeDocument/2006/relationships" r:id="rId2"/>
        </xdr:cNvPr>
        <xdr:cNvSpPr/>
      </xdr:nvSpPr>
      <xdr:spPr>
        <a:xfrm>
          <a:off x="5262033" y="3748638"/>
          <a:ext cx="190500" cy="306916"/>
        </a:xfrm>
        <a:prstGeom prst="rightArrow">
          <a:avLst/>
        </a:prstGeom>
        <a:ln/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</xdr:col>
      <xdr:colOff>3805763</xdr:colOff>
      <xdr:row>24</xdr:row>
      <xdr:rowOff>91035</xdr:rowOff>
    </xdr:from>
    <xdr:to>
      <xdr:col>2</xdr:col>
      <xdr:colOff>3996263</xdr:colOff>
      <xdr:row>26</xdr:row>
      <xdr:rowOff>16951</xdr:rowOff>
    </xdr:to>
    <xdr:sp macro="" textlink="">
      <xdr:nvSpPr>
        <xdr:cNvPr id="54" name="53 Flecha derecha">
          <a:hlinkClick xmlns:r="http://schemas.openxmlformats.org/officeDocument/2006/relationships" r:id="rId7"/>
        </xdr:cNvPr>
        <xdr:cNvSpPr/>
      </xdr:nvSpPr>
      <xdr:spPr>
        <a:xfrm>
          <a:off x="5255680" y="4080952"/>
          <a:ext cx="190500" cy="306916"/>
        </a:xfrm>
        <a:prstGeom prst="rightArrow">
          <a:avLst/>
        </a:prstGeom>
        <a:solidFill>
          <a:schemeClr val="accent5">
            <a:lumMod val="60000"/>
            <a:lumOff val="40000"/>
          </a:schemeClr>
        </a:solidFill>
        <a:ln/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</xdr:col>
      <xdr:colOff>3809996</xdr:colOff>
      <xdr:row>26</xdr:row>
      <xdr:rowOff>63518</xdr:rowOff>
    </xdr:from>
    <xdr:to>
      <xdr:col>2</xdr:col>
      <xdr:colOff>4000496</xdr:colOff>
      <xdr:row>27</xdr:row>
      <xdr:rowOff>179934</xdr:rowOff>
    </xdr:to>
    <xdr:sp macro="" textlink="">
      <xdr:nvSpPr>
        <xdr:cNvPr id="55" name="54 Flecha derecha">
          <a:hlinkClick xmlns:r="http://schemas.openxmlformats.org/officeDocument/2006/relationships" r:id="rId4"/>
        </xdr:cNvPr>
        <xdr:cNvSpPr/>
      </xdr:nvSpPr>
      <xdr:spPr>
        <a:xfrm>
          <a:off x="5259913" y="4434435"/>
          <a:ext cx="190500" cy="306916"/>
        </a:xfrm>
        <a:prstGeom prst="rightArrow">
          <a:avLst/>
        </a:prstGeom>
        <a:ln/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</xdr:col>
      <xdr:colOff>3814229</xdr:colOff>
      <xdr:row>28</xdr:row>
      <xdr:rowOff>46584</xdr:rowOff>
    </xdr:from>
    <xdr:to>
      <xdr:col>2</xdr:col>
      <xdr:colOff>4004729</xdr:colOff>
      <xdr:row>29</xdr:row>
      <xdr:rowOff>163000</xdr:rowOff>
    </xdr:to>
    <xdr:sp macro="" textlink="">
      <xdr:nvSpPr>
        <xdr:cNvPr id="56" name="55 Flecha derecha">
          <a:hlinkClick xmlns:r="http://schemas.openxmlformats.org/officeDocument/2006/relationships" r:id="rId3"/>
        </xdr:cNvPr>
        <xdr:cNvSpPr/>
      </xdr:nvSpPr>
      <xdr:spPr>
        <a:xfrm>
          <a:off x="5264146" y="4798501"/>
          <a:ext cx="190500" cy="306916"/>
        </a:xfrm>
        <a:prstGeom prst="rightArrow">
          <a:avLst/>
        </a:prstGeom>
        <a:solidFill>
          <a:schemeClr val="accent5">
            <a:lumMod val="60000"/>
            <a:lumOff val="40000"/>
          </a:schemeClr>
        </a:solidFill>
        <a:ln/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</xdr:col>
      <xdr:colOff>3807879</xdr:colOff>
      <xdr:row>30</xdr:row>
      <xdr:rowOff>19067</xdr:rowOff>
    </xdr:from>
    <xdr:to>
      <xdr:col>2</xdr:col>
      <xdr:colOff>3998379</xdr:colOff>
      <xdr:row>31</xdr:row>
      <xdr:rowOff>135483</xdr:rowOff>
    </xdr:to>
    <xdr:sp macro="" textlink="">
      <xdr:nvSpPr>
        <xdr:cNvPr id="57" name="56 Flecha derecha">
          <a:hlinkClick xmlns:r="http://schemas.openxmlformats.org/officeDocument/2006/relationships" r:id="rId5"/>
        </xdr:cNvPr>
        <xdr:cNvSpPr/>
      </xdr:nvSpPr>
      <xdr:spPr>
        <a:xfrm>
          <a:off x="5257796" y="5151984"/>
          <a:ext cx="190500" cy="306916"/>
        </a:xfrm>
        <a:prstGeom prst="rightArrow">
          <a:avLst/>
        </a:prstGeom>
        <a:ln/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314852</xdr:colOff>
      <xdr:row>16</xdr:row>
      <xdr:rowOff>112447</xdr:rowOff>
    </xdr:from>
    <xdr:to>
      <xdr:col>11</xdr:col>
      <xdr:colOff>767291</xdr:colOff>
      <xdr:row>38</xdr:row>
      <xdr:rowOff>162719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166687</xdr:colOff>
      <xdr:row>1</xdr:row>
      <xdr:rowOff>23813</xdr:rowOff>
    </xdr:from>
    <xdr:to>
      <xdr:col>1</xdr:col>
      <xdr:colOff>421482</xdr:colOff>
      <xdr:row>5</xdr:row>
      <xdr:rowOff>23813</xdr:rowOff>
    </xdr:to>
    <xdr:sp macro="" textlink="">
      <xdr:nvSpPr>
        <xdr:cNvPr id="7" name="6 Flecha derecha">
          <a:hlinkClick xmlns:r="http://schemas.openxmlformats.org/officeDocument/2006/relationships" r:id="rId2"/>
        </xdr:cNvPr>
        <xdr:cNvSpPr/>
      </xdr:nvSpPr>
      <xdr:spPr>
        <a:xfrm flipH="1">
          <a:off x="166687" y="190501"/>
          <a:ext cx="897733" cy="666750"/>
        </a:xfrm>
        <a:prstGeom prst="rightArrow">
          <a:avLst/>
        </a:prstGeom>
        <a:ln/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400" b="1">
              <a:solidFill>
                <a:schemeClr val="bg1"/>
              </a:solidFill>
            </a:rPr>
            <a:t>INICIO</a:t>
          </a:r>
        </a:p>
      </xdr:txBody>
    </xdr:sp>
    <xdr:clientData/>
  </xdr:twoCellAnchor>
  <xdr:twoCellAnchor editAs="oneCell">
    <xdr:from>
      <xdr:col>2</xdr:col>
      <xdr:colOff>23813</xdr:colOff>
      <xdr:row>1</xdr:row>
      <xdr:rowOff>11906</xdr:rowOff>
    </xdr:from>
    <xdr:to>
      <xdr:col>12</xdr:col>
      <xdr:colOff>252654</xdr:colOff>
      <xdr:row>6</xdr:row>
      <xdr:rowOff>10706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09688" y="178594"/>
          <a:ext cx="12980435" cy="832237"/>
        </a:xfrm>
        <a:prstGeom prst="rect">
          <a:avLst/>
        </a:prstGeom>
      </xdr:spPr>
    </xdr:pic>
    <xdr:clientData/>
  </xdr:twoCellAnchor>
  <xdr:twoCellAnchor>
    <xdr:from>
      <xdr:col>3</xdr:col>
      <xdr:colOff>136920</xdr:colOff>
      <xdr:row>73</xdr:row>
      <xdr:rowOff>9525</xdr:rowOff>
    </xdr:from>
    <xdr:to>
      <xdr:col>9</xdr:col>
      <xdr:colOff>166688</xdr:colOff>
      <xdr:row>95</xdr:row>
      <xdr:rowOff>95250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8</xdr:row>
      <xdr:rowOff>4761</xdr:rowOff>
    </xdr:from>
    <xdr:to>
      <xdr:col>15</xdr:col>
      <xdr:colOff>590550</xdr:colOff>
      <xdr:row>26</xdr:row>
      <xdr:rowOff>161924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168010</xdr:colOff>
      <xdr:row>1</xdr:row>
      <xdr:rowOff>31751</xdr:rowOff>
    </xdr:from>
    <xdr:to>
      <xdr:col>1</xdr:col>
      <xdr:colOff>422805</xdr:colOff>
      <xdr:row>5</xdr:row>
      <xdr:rowOff>71438</xdr:rowOff>
    </xdr:to>
    <xdr:sp macro="" textlink="">
      <xdr:nvSpPr>
        <xdr:cNvPr id="4" name="3 Flecha derecha">
          <a:hlinkClick xmlns:r="http://schemas.openxmlformats.org/officeDocument/2006/relationships" r:id="rId1"/>
        </xdr:cNvPr>
        <xdr:cNvSpPr/>
      </xdr:nvSpPr>
      <xdr:spPr>
        <a:xfrm flipH="1">
          <a:off x="168010" y="198439"/>
          <a:ext cx="897733" cy="706437"/>
        </a:xfrm>
        <a:prstGeom prst="rightArrow">
          <a:avLst/>
        </a:prstGeom>
        <a:ln/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400" b="1">
              <a:solidFill>
                <a:schemeClr val="bg1"/>
              </a:solidFill>
            </a:rPr>
            <a:t>INICIO</a:t>
          </a:r>
        </a:p>
      </xdr:txBody>
    </xdr:sp>
    <xdr:clientData/>
  </xdr:twoCellAnchor>
  <xdr:twoCellAnchor editAs="oneCell">
    <xdr:from>
      <xdr:col>2</xdr:col>
      <xdr:colOff>23811</xdr:colOff>
      <xdr:row>1</xdr:row>
      <xdr:rowOff>0</xdr:rowOff>
    </xdr:from>
    <xdr:to>
      <xdr:col>12</xdr:col>
      <xdr:colOff>312183</xdr:colOff>
      <xdr:row>5</xdr:row>
      <xdr:rowOff>165487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9686" y="166688"/>
          <a:ext cx="12980435" cy="8322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3971924</xdr:colOff>
      <xdr:row>20</xdr:row>
      <xdr:rowOff>152400</xdr:rowOff>
    </xdr:from>
    <xdr:ext cx="8010526" cy="268920"/>
    <xdr:sp macro="" textlink="">
      <xdr:nvSpPr>
        <xdr:cNvPr id="2" name="1 CuadroTexto">
          <a:hlinkClick xmlns:r="http://schemas.openxmlformats.org/officeDocument/2006/relationships" r:id="rId1"/>
        </xdr:cNvPr>
        <xdr:cNvSpPr txBox="1"/>
      </xdr:nvSpPr>
      <xdr:spPr>
        <a:xfrm>
          <a:off x="5419724" y="3438525"/>
          <a:ext cx="8010526" cy="26892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PE" sz="1200" b="1">
              <a:solidFill>
                <a:schemeClr val="tx1"/>
              </a:solidFill>
              <a:latin typeface="Arial Narrow" pitchFamily="34" charset="0"/>
            </a:rPr>
            <a:t>2. SMN</a:t>
          </a:r>
          <a:r>
            <a:rPr lang="es-PE" sz="1200" b="1" baseline="0">
              <a:solidFill>
                <a:schemeClr val="tx1"/>
              </a:solidFill>
              <a:latin typeface="Arial Narrow" pitchFamily="34" charset="0"/>
            </a:rPr>
            <a:t> : </a:t>
          </a:r>
          <a:r>
            <a:rPr lang="es-PE" sz="1200" b="1">
              <a:solidFill>
                <a:schemeClr val="tx1"/>
              </a:solidFill>
              <a:latin typeface="Arial Narrow" pitchFamily="34" charset="0"/>
            </a:rPr>
            <a:t>PIA – PIM SEGÚN UNIDADES EJECUTORAS</a:t>
          </a:r>
        </a:p>
      </xdr:txBody>
    </xdr:sp>
    <xdr:clientData/>
  </xdr:oneCellAnchor>
  <xdr:oneCellAnchor>
    <xdr:from>
      <xdr:col>2</xdr:col>
      <xdr:colOff>3971923</xdr:colOff>
      <xdr:row>22</xdr:row>
      <xdr:rowOff>152400</xdr:rowOff>
    </xdr:from>
    <xdr:ext cx="8001001" cy="268920"/>
    <xdr:sp macro="" textlink="">
      <xdr:nvSpPr>
        <xdr:cNvPr id="3" name="2 CuadroTexto">
          <a:hlinkClick xmlns:r="http://schemas.openxmlformats.org/officeDocument/2006/relationships" r:id="rId2"/>
        </xdr:cNvPr>
        <xdr:cNvSpPr txBox="1"/>
      </xdr:nvSpPr>
      <xdr:spPr>
        <a:xfrm>
          <a:off x="5419723" y="3819525"/>
          <a:ext cx="8001001" cy="26892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PE" sz="1200" b="1">
              <a:solidFill>
                <a:schemeClr val="tx1"/>
              </a:solidFill>
              <a:latin typeface="Arial Narrow" pitchFamily="34" charset="0"/>
            </a:rPr>
            <a:t>3. SMN :</a:t>
          </a:r>
          <a:r>
            <a:rPr lang="es-PE" sz="1200" b="1" baseline="0">
              <a:solidFill>
                <a:schemeClr val="tx1"/>
              </a:solidFill>
              <a:latin typeface="Arial Narrow" pitchFamily="34" charset="0"/>
            </a:rPr>
            <a:t> </a:t>
          </a:r>
          <a:r>
            <a:rPr lang="es-PE" sz="1200" b="1">
              <a:solidFill>
                <a:schemeClr val="tx1"/>
              </a:solidFill>
              <a:latin typeface="Arial Narrow" pitchFamily="34" charset="0"/>
            </a:rPr>
            <a:t>PRESUPUESTO DISPONIBLE Y</a:t>
          </a:r>
          <a:r>
            <a:rPr lang="es-PE" sz="1200" b="1" baseline="0">
              <a:solidFill>
                <a:schemeClr val="tx1"/>
              </a:solidFill>
              <a:latin typeface="Arial Narrow" pitchFamily="34" charset="0"/>
            </a:rPr>
            <a:t> </a:t>
          </a:r>
          <a:r>
            <a:rPr lang="es-PE" sz="1200" b="1">
              <a:solidFill>
                <a:schemeClr val="tx1"/>
              </a:solidFill>
              <a:latin typeface="Arial Narrow" pitchFamily="34" charset="0"/>
            </a:rPr>
            <a:t>EJECUCIÓN PRESUPUESTAL POR UNIDAD EJECUTORA</a:t>
          </a:r>
        </a:p>
      </xdr:txBody>
    </xdr:sp>
    <xdr:clientData/>
  </xdr:oneCellAnchor>
  <xdr:oneCellAnchor>
    <xdr:from>
      <xdr:col>2</xdr:col>
      <xdr:colOff>3971923</xdr:colOff>
      <xdr:row>26</xdr:row>
      <xdr:rowOff>104775</xdr:rowOff>
    </xdr:from>
    <xdr:ext cx="8001001" cy="268920"/>
    <xdr:sp macro="" textlink="">
      <xdr:nvSpPr>
        <xdr:cNvPr id="4" name="3 CuadroTexto">
          <a:hlinkClick xmlns:r="http://schemas.openxmlformats.org/officeDocument/2006/relationships" r:id="rId3"/>
        </xdr:cNvPr>
        <xdr:cNvSpPr txBox="1"/>
      </xdr:nvSpPr>
      <xdr:spPr>
        <a:xfrm>
          <a:off x="5419723" y="4533900"/>
          <a:ext cx="8001001" cy="26892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PE" sz="1200" b="1">
              <a:solidFill>
                <a:schemeClr val="tx1"/>
              </a:solidFill>
              <a:latin typeface="Arial Narrow" pitchFamily="34" charset="0"/>
            </a:rPr>
            <a:t>5. </a:t>
          </a:r>
          <a:r>
            <a:rPr lang="es-PE" sz="1200" b="1">
              <a:solidFill>
                <a:schemeClr val="tx1"/>
              </a:solidFill>
              <a:effectLst/>
              <a:latin typeface="Arial Narrow" pitchFamily="34" charset="0"/>
              <a:ea typeface="+mn-ea"/>
              <a:cs typeface="+mn-cs"/>
            </a:rPr>
            <a:t>SMN</a:t>
          </a:r>
          <a:r>
            <a:rPr lang="es-PE" sz="1200" b="1" baseline="0">
              <a:solidFill>
                <a:schemeClr val="tx1"/>
              </a:solidFill>
              <a:effectLst/>
              <a:latin typeface="Arial Narrow" pitchFamily="34" charset="0"/>
              <a:ea typeface="+mn-ea"/>
              <a:cs typeface="+mn-cs"/>
            </a:rPr>
            <a:t> : </a:t>
          </a:r>
          <a:r>
            <a:rPr lang="es-PE" sz="1200" b="1">
              <a:solidFill>
                <a:schemeClr val="tx1"/>
              </a:solidFill>
              <a:latin typeface="Arial Narrow" pitchFamily="34" charset="0"/>
            </a:rPr>
            <a:t>PRESUPUESTO DISPONIBLE Y GASTO EJECUTADO POR UNIDAD EJECUTORA Y GENÉRICA DE GASTO</a:t>
          </a:r>
        </a:p>
      </xdr:txBody>
    </xdr:sp>
    <xdr:clientData/>
  </xdr:oneCellAnchor>
  <xdr:oneCellAnchor>
    <xdr:from>
      <xdr:col>2</xdr:col>
      <xdr:colOff>3962397</xdr:colOff>
      <xdr:row>32</xdr:row>
      <xdr:rowOff>32798</xdr:rowOff>
    </xdr:from>
    <xdr:ext cx="8029578" cy="268920"/>
    <xdr:sp macro="" textlink="">
      <xdr:nvSpPr>
        <xdr:cNvPr id="5" name="4 CuadroTexto">
          <a:hlinkClick xmlns:r="http://schemas.openxmlformats.org/officeDocument/2006/relationships" r:id="rId4"/>
        </xdr:cNvPr>
        <xdr:cNvSpPr txBox="1"/>
      </xdr:nvSpPr>
      <xdr:spPr>
        <a:xfrm>
          <a:off x="5410197" y="5604923"/>
          <a:ext cx="8029578" cy="26892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PE" sz="1200" b="1">
              <a:solidFill>
                <a:schemeClr val="tx1"/>
              </a:solidFill>
              <a:latin typeface="Arial Narrow" pitchFamily="34" charset="0"/>
            </a:rPr>
            <a:t>8. </a:t>
          </a:r>
          <a:r>
            <a:rPr lang="es-PE" sz="1200" b="1">
              <a:solidFill>
                <a:schemeClr val="tx1"/>
              </a:solidFill>
              <a:effectLst/>
              <a:latin typeface="Arial Narrow" pitchFamily="34" charset="0"/>
              <a:ea typeface="+mn-ea"/>
              <a:cs typeface="+mn-cs"/>
            </a:rPr>
            <a:t>SMN</a:t>
          </a:r>
          <a:r>
            <a:rPr lang="es-PE" sz="1200" b="1" baseline="0">
              <a:solidFill>
                <a:schemeClr val="tx1"/>
              </a:solidFill>
              <a:effectLst/>
              <a:latin typeface="Arial Narrow" pitchFamily="34" charset="0"/>
              <a:ea typeface="+mn-ea"/>
              <a:cs typeface="+mn-cs"/>
            </a:rPr>
            <a:t> : </a:t>
          </a:r>
          <a:r>
            <a:rPr lang="es-PE" sz="1200" b="1">
              <a:solidFill>
                <a:schemeClr val="tx1"/>
              </a:solidFill>
              <a:latin typeface="Arial Narrow" pitchFamily="34" charset="0"/>
            </a:rPr>
            <a:t>PRESUPUESTO DISPONIBLE  Y EJECUCIÓN PRESUPUESTAL POR UNIDAD EJECUTORA Y FUENTE DE FINANCIAMIENTO </a:t>
          </a:r>
        </a:p>
      </xdr:txBody>
    </xdr:sp>
    <xdr:clientData/>
  </xdr:oneCellAnchor>
  <xdr:oneCellAnchor>
    <xdr:from>
      <xdr:col>2</xdr:col>
      <xdr:colOff>3971923</xdr:colOff>
      <xdr:row>30</xdr:row>
      <xdr:rowOff>42323</xdr:rowOff>
    </xdr:from>
    <xdr:ext cx="8010528" cy="268920"/>
    <xdr:sp macro="" textlink="">
      <xdr:nvSpPr>
        <xdr:cNvPr id="6" name="5 CuadroTexto">
          <a:hlinkClick xmlns:r="http://schemas.openxmlformats.org/officeDocument/2006/relationships" r:id="rId5"/>
        </xdr:cNvPr>
        <xdr:cNvSpPr txBox="1"/>
      </xdr:nvSpPr>
      <xdr:spPr>
        <a:xfrm>
          <a:off x="5419723" y="5233448"/>
          <a:ext cx="8010528" cy="26892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PE" sz="1200" b="1">
              <a:solidFill>
                <a:schemeClr val="tx1"/>
              </a:solidFill>
              <a:latin typeface="Arial Narrow" pitchFamily="34" charset="0"/>
            </a:rPr>
            <a:t>7. </a:t>
          </a:r>
          <a:r>
            <a:rPr lang="es-PE" sz="1200" b="1">
              <a:solidFill>
                <a:schemeClr val="tx1"/>
              </a:solidFill>
              <a:effectLst/>
              <a:latin typeface="Arial Narrow" pitchFamily="34" charset="0"/>
              <a:ea typeface="+mn-ea"/>
              <a:cs typeface="+mn-cs"/>
            </a:rPr>
            <a:t>SMN</a:t>
          </a:r>
          <a:r>
            <a:rPr lang="es-PE" sz="1200" b="1" baseline="0">
              <a:solidFill>
                <a:schemeClr val="tx1"/>
              </a:solidFill>
              <a:effectLst/>
              <a:latin typeface="Arial Narrow" pitchFamily="34" charset="0"/>
              <a:ea typeface="+mn-ea"/>
              <a:cs typeface="+mn-cs"/>
            </a:rPr>
            <a:t> : </a:t>
          </a:r>
          <a:r>
            <a:rPr lang="es-PE" sz="1200" b="1">
              <a:solidFill>
                <a:schemeClr val="tx1"/>
              </a:solidFill>
              <a:latin typeface="Arial Narrow" pitchFamily="34" charset="0"/>
            </a:rPr>
            <a:t>PRESUPUESTO DISPONIBLE Y GASTO EJECUTADO POR UNIDAD EJECUTORA Y ESPECÍFICA DE GASTO</a:t>
          </a:r>
        </a:p>
      </xdr:txBody>
    </xdr:sp>
    <xdr:clientData/>
  </xdr:oneCellAnchor>
  <xdr:oneCellAnchor>
    <xdr:from>
      <xdr:col>2</xdr:col>
      <xdr:colOff>3962398</xdr:colOff>
      <xdr:row>34</xdr:row>
      <xdr:rowOff>64548</xdr:rowOff>
    </xdr:from>
    <xdr:ext cx="8048627" cy="268920"/>
    <xdr:sp macro="" textlink="">
      <xdr:nvSpPr>
        <xdr:cNvPr id="7" name="6 CuadroTexto">
          <a:hlinkClick xmlns:r="http://schemas.openxmlformats.org/officeDocument/2006/relationships" r:id="rId6"/>
        </xdr:cNvPr>
        <xdr:cNvSpPr txBox="1"/>
      </xdr:nvSpPr>
      <xdr:spPr>
        <a:xfrm>
          <a:off x="5410198" y="5989098"/>
          <a:ext cx="8048627" cy="26892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PE" sz="1200" b="1">
              <a:solidFill>
                <a:schemeClr val="tx1"/>
              </a:solidFill>
              <a:latin typeface="Arial Narrow" pitchFamily="34" charset="0"/>
            </a:rPr>
            <a:t>9. </a:t>
          </a:r>
          <a:r>
            <a:rPr lang="es-PE" sz="1200" b="1">
              <a:solidFill>
                <a:schemeClr val="tx1"/>
              </a:solidFill>
              <a:effectLst/>
              <a:latin typeface="Arial Narrow" pitchFamily="34" charset="0"/>
              <a:ea typeface="+mn-ea"/>
              <a:cs typeface="+mn-cs"/>
            </a:rPr>
            <a:t>SMN</a:t>
          </a:r>
          <a:r>
            <a:rPr lang="es-PE" sz="1200" b="1" baseline="0">
              <a:solidFill>
                <a:schemeClr val="tx1"/>
              </a:solidFill>
              <a:effectLst/>
              <a:latin typeface="Arial Narrow" pitchFamily="34" charset="0"/>
              <a:ea typeface="+mn-ea"/>
              <a:cs typeface="+mn-cs"/>
            </a:rPr>
            <a:t> : </a:t>
          </a:r>
          <a:r>
            <a:rPr lang="es-PE" sz="1200" b="1">
              <a:solidFill>
                <a:schemeClr val="tx1"/>
              </a:solidFill>
              <a:latin typeface="Arial Narrow" pitchFamily="34" charset="0"/>
            </a:rPr>
            <a:t>PRESUPUESTO DISPONIBLE Y GASTO EJECUTADO POR PRODUCTO Y UNIDAD EJECUTORA</a:t>
          </a:r>
        </a:p>
      </xdr:txBody>
    </xdr:sp>
    <xdr:clientData/>
  </xdr:oneCellAnchor>
  <xdr:oneCellAnchor>
    <xdr:from>
      <xdr:col>2</xdr:col>
      <xdr:colOff>3971923</xdr:colOff>
      <xdr:row>18</xdr:row>
      <xdr:rowOff>142875</xdr:rowOff>
    </xdr:from>
    <xdr:ext cx="8001001" cy="268920"/>
    <xdr:sp macro="" textlink="">
      <xdr:nvSpPr>
        <xdr:cNvPr id="8" name="7 CuadroTexto">
          <a:hlinkClick xmlns:r="http://schemas.openxmlformats.org/officeDocument/2006/relationships" r:id="rId7"/>
        </xdr:cNvPr>
        <xdr:cNvSpPr txBox="1"/>
      </xdr:nvSpPr>
      <xdr:spPr>
        <a:xfrm>
          <a:off x="5419723" y="3076575"/>
          <a:ext cx="8001001" cy="26892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PE" sz="1200" b="1">
              <a:solidFill>
                <a:schemeClr val="tx1"/>
              </a:solidFill>
              <a:latin typeface="Arial Narrow" pitchFamily="34" charset="0"/>
            </a:rPr>
            <a:t>1. EJECUCIÓN PRESUPUESTAL POR PROGRAMA PRESUPUESTAL Y UNIDAD EJECUTORA</a:t>
          </a:r>
        </a:p>
      </xdr:txBody>
    </xdr:sp>
    <xdr:clientData/>
  </xdr:oneCellAnchor>
  <xdr:oneCellAnchor>
    <xdr:from>
      <xdr:col>2</xdr:col>
      <xdr:colOff>3962398</xdr:colOff>
      <xdr:row>24</xdr:row>
      <xdr:rowOff>133350</xdr:rowOff>
    </xdr:from>
    <xdr:ext cx="8001001" cy="268920"/>
    <xdr:sp macro="" textlink="">
      <xdr:nvSpPr>
        <xdr:cNvPr id="9" name="8 CuadroTexto">
          <a:hlinkClick xmlns:r="http://schemas.openxmlformats.org/officeDocument/2006/relationships" r:id="rId8"/>
        </xdr:cNvPr>
        <xdr:cNvSpPr txBox="1"/>
      </xdr:nvSpPr>
      <xdr:spPr>
        <a:xfrm>
          <a:off x="5410198" y="4181475"/>
          <a:ext cx="8001001" cy="26892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PE" sz="1200" b="1">
              <a:solidFill>
                <a:schemeClr val="tx1"/>
              </a:solidFill>
              <a:latin typeface="Arial Narrow" pitchFamily="34" charset="0"/>
            </a:rPr>
            <a:t>4. SMN :</a:t>
          </a:r>
          <a:r>
            <a:rPr lang="es-PE" sz="1200" b="1" baseline="0">
              <a:solidFill>
                <a:schemeClr val="tx1"/>
              </a:solidFill>
              <a:latin typeface="Arial Narrow" pitchFamily="34" charset="0"/>
            </a:rPr>
            <a:t> </a:t>
          </a:r>
          <a:r>
            <a:rPr lang="es-PE" sz="1200" b="1">
              <a:solidFill>
                <a:schemeClr val="tx1"/>
              </a:solidFill>
              <a:latin typeface="Arial Narrow" pitchFamily="34" charset="0"/>
            </a:rPr>
            <a:t>EJECUCIÓN PRESUPUESTAL POR TRIMESTRE</a:t>
          </a:r>
        </a:p>
      </xdr:txBody>
    </xdr:sp>
    <xdr:clientData/>
  </xdr:oneCellAnchor>
  <xdr:oneCellAnchor>
    <xdr:from>
      <xdr:col>2</xdr:col>
      <xdr:colOff>3971923</xdr:colOff>
      <xdr:row>28</xdr:row>
      <xdr:rowOff>69834</xdr:rowOff>
    </xdr:from>
    <xdr:ext cx="8001001" cy="268920"/>
    <xdr:sp macro="" textlink="">
      <xdr:nvSpPr>
        <xdr:cNvPr id="10" name="9 CuadroTexto">
          <a:hlinkClick xmlns:r="http://schemas.openxmlformats.org/officeDocument/2006/relationships" r:id="rId9"/>
        </xdr:cNvPr>
        <xdr:cNvSpPr txBox="1"/>
      </xdr:nvSpPr>
      <xdr:spPr>
        <a:xfrm>
          <a:off x="5419723" y="4879959"/>
          <a:ext cx="8001001" cy="26892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PE" sz="1200" b="1">
              <a:solidFill>
                <a:schemeClr val="tx1"/>
              </a:solidFill>
              <a:latin typeface="Arial Narrow" pitchFamily="34" charset="0"/>
            </a:rPr>
            <a:t>6. </a:t>
          </a:r>
          <a:r>
            <a:rPr lang="es-PE" sz="1200" b="1">
              <a:solidFill>
                <a:schemeClr val="tx1"/>
              </a:solidFill>
              <a:effectLst/>
              <a:latin typeface="Arial Narrow" pitchFamily="34" charset="0"/>
              <a:ea typeface="+mn-ea"/>
              <a:cs typeface="+mn-cs"/>
            </a:rPr>
            <a:t>SMN: EJECUCIÓN PRESUPUESTAL MENSUAL DE LAS UNIDADES EJECUTORAS POR GENÉRICA DE GASTO</a:t>
          </a:r>
          <a:endParaRPr lang="es-PE" sz="1200" b="1">
            <a:solidFill>
              <a:schemeClr val="tx1"/>
            </a:solidFill>
            <a:latin typeface="Arial Narrow" pitchFamily="34" charset="0"/>
          </a:endParaRPr>
        </a:p>
      </xdr:txBody>
    </xdr:sp>
    <xdr:clientData/>
  </xdr:oneCellAnchor>
  <xdr:twoCellAnchor editAs="oneCell">
    <xdr:from>
      <xdr:col>1</xdr:col>
      <xdr:colOff>10583</xdr:colOff>
      <xdr:row>0</xdr:row>
      <xdr:rowOff>63500</xdr:rowOff>
    </xdr:from>
    <xdr:to>
      <xdr:col>9</xdr:col>
      <xdr:colOff>58184</xdr:colOff>
      <xdr:row>5</xdr:row>
      <xdr:rowOff>62299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20183" y="63500"/>
          <a:ext cx="12896826" cy="808424"/>
        </a:xfrm>
        <a:prstGeom prst="rect">
          <a:avLst/>
        </a:prstGeom>
      </xdr:spPr>
    </xdr:pic>
    <xdr:clientData/>
  </xdr:twoCellAnchor>
  <xdr:oneCellAnchor>
    <xdr:from>
      <xdr:col>3</xdr:col>
      <xdr:colOff>1460500</xdr:colOff>
      <xdr:row>11</xdr:row>
      <xdr:rowOff>43392</xdr:rowOff>
    </xdr:from>
    <xdr:ext cx="6498166" cy="843693"/>
    <xdr:sp macro="" textlink="">
      <xdr:nvSpPr>
        <xdr:cNvPr id="12" name="11 CuadroTexto"/>
        <xdr:cNvSpPr txBox="1"/>
      </xdr:nvSpPr>
      <xdr:spPr>
        <a:xfrm>
          <a:off x="6918325" y="1843617"/>
          <a:ext cx="6498166" cy="843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lang="es-PE" sz="2400" b="1">
              <a:solidFill>
                <a:schemeClr val="accent1">
                  <a:lumMod val="75000"/>
                </a:schemeClr>
              </a:solidFill>
            </a:rPr>
            <a:t>EJECUCIÓN PRESUPUESTAL DEL PROGRAMA SALUD MATERNO NEONATAL (SMN)</a:t>
          </a:r>
        </a:p>
      </xdr:txBody>
    </xdr:sp>
    <xdr:clientData/>
  </xdr:oneCellAnchor>
  <xdr:oneCellAnchor>
    <xdr:from>
      <xdr:col>6</xdr:col>
      <xdr:colOff>222250</xdr:colOff>
      <xdr:row>7</xdr:row>
      <xdr:rowOff>0</xdr:rowOff>
    </xdr:from>
    <xdr:ext cx="2462741" cy="468013"/>
    <xdr:sp macro="" textlink="">
      <xdr:nvSpPr>
        <xdr:cNvPr id="13" name="12 CuadroTexto"/>
        <xdr:cNvSpPr txBox="1"/>
      </xdr:nvSpPr>
      <xdr:spPr>
        <a:xfrm>
          <a:off x="10918825" y="1152525"/>
          <a:ext cx="2462741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lang="es-PE" sz="2400" b="1">
              <a:solidFill>
                <a:schemeClr val="accent3">
                  <a:lumMod val="75000"/>
                </a:schemeClr>
              </a:solidFill>
            </a:rPr>
            <a:t>MARZO 2016</a:t>
          </a:r>
        </a:p>
      </xdr:txBody>
    </xdr:sp>
    <xdr:clientData/>
  </xdr:oneCellAnchor>
  <xdr:twoCellAnchor>
    <xdr:from>
      <xdr:col>2</xdr:col>
      <xdr:colOff>3810000</xdr:colOff>
      <xdr:row>18</xdr:row>
      <xdr:rowOff>127000</xdr:rowOff>
    </xdr:from>
    <xdr:to>
      <xdr:col>2</xdr:col>
      <xdr:colOff>4000500</xdr:colOff>
      <xdr:row>20</xdr:row>
      <xdr:rowOff>84666</xdr:rowOff>
    </xdr:to>
    <xdr:sp macro="" textlink="">
      <xdr:nvSpPr>
        <xdr:cNvPr id="14" name="13 Flecha derecha">
          <a:hlinkClick xmlns:r="http://schemas.openxmlformats.org/officeDocument/2006/relationships" r:id="rId7"/>
        </xdr:cNvPr>
        <xdr:cNvSpPr/>
      </xdr:nvSpPr>
      <xdr:spPr>
        <a:xfrm>
          <a:off x="5257800" y="3060700"/>
          <a:ext cx="190500" cy="310091"/>
        </a:xfrm>
        <a:prstGeom prst="rightArrow">
          <a:avLst/>
        </a:prstGeom>
        <a:ln/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oneCell">
    <xdr:from>
      <xdr:col>2</xdr:col>
      <xdr:colOff>770465</xdr:colOff>
      <xdr:row>8</xdr:row>
      <xdr:rowOff>95250</xdr:rowOff>
    </xdr:from>
    <xdr:to>
      <xdr:col>2</xdr:col>
      <xdr:colOff>3199340</xdr:colOff>
      <xdr:row>20</xdr:row>
      <xdr:rowOff>78317</xdr:rowOff>
    </xdr:to>
    <xdr:pic>
      <xdr:nvPicPr>
        <xdr:cNvPr id="15" name="Picture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263"/>
        <a:stretch/>
      </xdr:blipFill>
      <xdr:spPr bwMode="auto">
        <a:xfrm>
          <a:off x="2218265" y="1409700"/>
          <a:ext cx="2428875" cy="195474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454023</xdr:colOff>
      <xdr:row>18</xdr:row>
      <xdr:rowOff>94288</xdr:rowOff>
    </xdr:from>
    <xdr:to>
      <xdr:col>2</xdr:col>
      <xdr:colOff>2046814</xdr:colOff>
      <xdr:row>27</xdr:row>
      <xdr:rowOff>74083</xdr:rowOff>
    </xdr:to>
    <xdr:pic>
      <xdr:nvPicPr>
        <xdr:cNvPr id="16" name="irc_mi" descr="http://www.mundonegocio.pe/aplication/webroot/imgs/noticias/092010_padres-y-bebe.jp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3623" y="3027988"/>
          <a:ext cx="2430991" cy="1665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430549</xdr:colOff>
      <xdr:row>26</xdr:row>
      <xdr:rowOff>169333</xdr:rowOff>
    </xdr:from>
    <xdr:to>
      <xdr:col>2</xdr:col>
      <xdr:colOff>2879835</xdr:colOff>
      <xdr:row>35</xdr:row>
      <xdr:rowOff>134408</xdr:rowOff>
    </xdr:to>
    <xdr:pic>
      <xdr:nvPicPr>
        <xdr:cNvPr id="17" name="irc_mi" descr="http://www.tubebeytu.com/sitio/wp-content/uploads/2014/05/planificacion_familiar-600x399.jp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8349" y="4598458"/>
          <a:ext cx="2449286" cy="162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3809999</xdr:colOff>
      <xdr:row>20</xdr:row>
      <xdr:rowOff>137583</xdr:rowOff>
    </xdr:from>
    <xdr:to>
      <xdr:col>2</xdr:col>
      <xdr:colOff>4000499</xdr:colOff>
      <xdr:row>22</xdr:row>
      <xdr:rowOff>63499</xdr:rowOff>
    </xdr:to>
    <xdr:sp macro="" textlink="">
      <xdr:nvSpPr>
        <xdr:cNvPr id="18" name="17 Flecha derecha">
          <a:hlinkClick xmlns:r="http://schemas.openxmlformats.org/officeDocument/2006/relationships" r:id="rId1"/>
        </xdr:cNvPr>
        <xdr:cNvSpPr/>
      </xdr:nvSpPr>
      <xdr:spPr>
        <a:xfrm>
          <a:off x="5257799" y="3423708"/>
          <a:ext cx="190500" cy="306916"/>
        </a:xfrm>
        <a:prstGeom prst="rightArrow">
          <a:avLst/>
        </a:prstGeom>
        <a:solidFill>
          <a:schemeClr val="accent5">
            <a:lumMod val="60000"/>
            <a:lumOff val="40000"/>
          </a:schemeClr>
        </a:solidFill>
        <a:ln/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</xdr:col>
      <xdr:colOff>3814232</xdr:colOff>
      <xdr:row>22</xdr:row>
      <xdr:rowOff>131233</xdr:rowOff>
    </xdr:from>
    <xdr:to>
      <xdr:col>2</xdr:col>
      <xdr:colOff>4004732</xdr:colOff>
      <xdr:row>24</xdr:row>
      <xdr:rowOff>57149</xdr:rowOff>
    </xdr:to>
    <xdr:sp macro="" textlink="">
      <xdr:nvSpPr>
        <xdr:cNvPr id="19" name="18 Flecha derecha">
          <a:hlinkClick xmlns:r="http://schemas.openxmlformats.org/officeDocument/2006/relationships" r:id="rId2"/>
        </xdr:cNvPr>
        <xdr:cNvSpPr/>
      </xdr:nvSpPr>
      <xdr:spPr>
        <a:xfrm>
          <a:off x="5262032" y="3798358"/>
          <a:ext cx="190500" cy="306916"/>
        </a:xfrm>
        <a:prstGeom prst="rightArrow">
          <a:avLst/>
        </a:prstGeom>
        <a:ln/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</xdr:col>
      <xdr:colOff>3807884</xdr:colOff>
      <xdr:row>24</xdr:row>
      <xdr:rowOff>114300</xdr:rowOff>
    </xdr:from>
    <xdr:to>
      <xdr:col>2</xdr:col>
      <xdr:colOff>3998384</xdr:colOff>
      <xdr:row>26</xdr:row>
      <xdr:rowOff>40216</xdr:rowOff>
    </xdr:to>
    <xdr:sp macro="" textlink="">
      <xdr:nvSpPr>
        <xdr:cNvPr id="20" name="19 Flecha derecha">
          <a:hlinkClick xmlns:r="http://schemas.openxmlformats.org/officeDocument/2006/relationships" r:id="rId8"/>
        </xdr:cNvPr>
        <xdr:cNvSpPr/>
      </xdr:nvSpPr>
      <xdr:spPr>
        <a:xfrm>
          <a:off x="5255684" y="4162425"/>
          <a:ext cx="190500" cy="306916"/>
        </a:xfrm>
        <a:prstGeom prst="rightArrow">
          <a:avLst/>
        </a:prstGeom>
        <a:solidFill>
          <a:schemeClr val="accent5">
            <a:lumMod val="60000"/>
            <a:lumOff val="40000"/>
          </a:schemeClr>
        </a:solidFill>
        <a:ln/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</xdr:col>
      <xdr:colOff>3812116</xdr:colOff>
      <xdr:row>26</xdr:row>
      <xdr:rowOff>97365</xdr:rowOff>
    </xdr:from>
    <xdr:to>
      <xdr:col>2</xdr:col>
      <xdr:colOff>4002616</xdr:colOff>
      <xdr:row>28</xdr:row>
      <xdr:rowOff>23281</xdr:rowOff>
    </xdr:to>
    <xdr:sp macro="" textlink="">
      <xdr:nvSpPr>
        <xdr:cNvPr id="21" name="20 Flecha derecha">
          <a:hlinkClick xmlns:r="http://schemas.openxmlformats.org/officeDocument/2006/relationships" r:id="rId3"/>
        </xdr:cNvPr>
        <xdr:cNvSpPr/>
      </xdr:nvSpPr>
      <xdr:spPr>
        <a:xfrm>
          <a:off x="5259916" y="4526490"/>
          <a:ext cx="190500" cy="306916"/>
        </a:xfrm>
        <a:prstGeom prst="rightArrow">
          <a:avLst/>
        </a:prstGeom>
        <a:ln/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</xdr:col>
      <xdr:colOff>3805763</xdr:colOff>
      <xdr:row>28</xdr:row>
      <xdr:rowOff>48679</xdr:rowOff>
    </xdr:from>
    <xdr:to>
      <xdr:col>2</xdr:col>
      <xdr:colOff>3996263</xdr:colOff>
      <xdr:row>29</xdr:row>
      <xdr:rowOff>165095</xdr:rowOff>
    </xdr:to>
    <xdr:sp macro="" textlink="">
      <xdr:nvSpPr>
        <xdr:cNvPr id="22" name="21 Flecha derecha">
          <a:hlinkClick xmlns:r="http://schemas.openxmlformats.org/officeDocument/2006/relationships" r:id="rId9"/>
        </xdr:cNvPr>
        <xdr:cNvSpPr/>
      </xdr:nvSpPr>
      <xdr:spPr>
        <a:xfrm>
          <a:off x="5253563" y="4858804"/>
          <a:ext cx="190500" cy="306916"/>
        </a:xfrm>
        <a:prstGeom prst="rightArrow">
          <a:avLst/>
        </a:prstGeom>
        <a:solidFill>
          <a:schemeClr val="accent5">
            <a:lumMod val="60000"/>
            <a:lumOff val="40000"/>
          </a:schemeClr>
        </a:solidFill>
        <a:ln/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</xdr:col>
      <xdr:colOff>3809996</xdr:colOff>
      <xdr:row>30</xdr:row>
      <xdr:rowOff>21162</xdr:rowOff>
    </xdr:from>
    <xdr:to>
      <xdr:col>2</xdr:col>
      <xdr:colOff>4000496</xdr:colOff>
      <xdr:row>31</xdr:row>
      <xdr:rowOff>137578</xdr:rowOff>
    </xdr:to>
    <xdr:sp macro="" textlink="">
      <xdr:nvSpPr>
        <xdr:cNvPr id="23" name="22 Flecha derecha">
          <a:hlinkClick xmlns:r="http://schemas.openxmlformats.org/officeDocument/2006/relationships" r:id="rId5"/>
        </xdr:cNvPr>
        <xdr:cNvSpPr/>
      </xdr:nvSpPr>
      <xdr:spPr>
        <a:xfrm>
          <a:off x="5257796" y="5212287"/>
          <a:ext cx="190500" cy="306916"/>
        </a:xfrm>
        <a:prstGeom prst="rightArrow">
          <a:avLst/>
        </a:prstGeom>
        <a:ln/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</xdr:col>
      <xdr:colOff>3814229</xdr:colOff>
      <xdr:row>32</xdr:row>
      <xdr:rowOff>4228</xdr:rowOff>
    </xdr:from>
    <xdr:to>
      <xdr:col>2</xdr:col>
      <xdr:colOff>4004729</xdr:colOff>
      <xdr:row>33</xdr:row>
      <xdr:rowOff>120644</xdr:rowOff>
    </xdr:to>
    <xdr:sp macro="" textlink="">
      <xdr:nvSpPr>
        <xdr:cNvPr id="24" name="23 Flecha derecha">
          <a:hlinkClick xmlns:r="http://schemas.openxmlformats.org/officeDocument/2006/relationships" r:id="rId4"/>
        </xdr:cNvPr>
        <xdr:cNvSpPr/>
      </xdr:nvSpPr>
      <xdr:spPr>
        <a:xfrm>
          <a:off x="5262029" y="5576353"/>
          <a:ext cx="190500" cy="306916"/>
        </a:xfrm>
        <a:prstGeom prst="rightArrow">
          <a:avLst/>
        </a:prstGeom>
        <a:solidFill>
          <a:schemeClr val="accent5">
            <a:lumMod val="60000"/>
            <a:lumOff val="40000"/>
          </a:schemeClr>
        </a:solidFill>
        <a:ln/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</xdr:col>
      <xdr:colOff>3807879</xdr:colOff>
      <xdr:row>34</xdr:row>
      <xdr:rowOff>8461</xdr:rowOff>
    </xdr:from>
    <xdr:to>
      <xdr:col>2</xdr:col>
      <xdr:colOff>3998379</xdr:colOff>
      <xdr:row>35</xdr:row>
      <xdr:rowOff>156627</xdr:rowOff>
    </xdr:to>
    <xdr:sp macro="" textlink="">
      <xdr:nvSpPr>
        <xdr:cNvPr id="25" name="24 Flecha derecha">
          <a:hlinkClick xmlns:r="http://schemas.openxmlformats.org/officeDocument/2006/relationships" r:id="rId6"/>
        </xdr:cNvPr>
        <xdr:cNvSpPr/>
      </xdr:nvSpPr>
      <xdr:spPr>
        <a:xfrm>
          <a:off x="5255679" y="5933011"/>
          <a:ext cx="190500" cy="310091"/>
        </a:xfrm>
        <a:prstGeom prst="rightArrow">
          <a:avLst/>
        </a:prstGeom>
        <a:ln/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103234</xdr:colOff>
      <xdr:row>17</xdr:row>
      <xdr:rowOff>182096</xdr:rowOff>
    </xdr:from>
    <xdr:to>
      <xdr:col>14</xdr:col>
      <xdr:colOff>250031</xdr:colOff>
      <xdr:row>38</xdr:row>
      <xdr:rowOff>130968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178594</xdr:colOff>
      <xdr:row>1</xdr:row>
      <xdr:rowOff>23813</xdr:rowOff>
    </xdr:from>
    <xdr:to>
      <xdr:col>1</xdr:col>
      <xdr:colOff>433389</xdr:colOff>
      <xdr:row>5</xdr:row>
      <xdr:rowOff>23813</xdr:rowOff>
    </xdr:to>
    <xdr:sp macro="" textlink="">
      <xdr:nvSpPr>
        <xdr:cNvPr id="7" name="6 Flecha derecha">
          <a:hlinkClick xmlns:r="http://schemas.openxmlformats.org/officeDocument/2006/relationships" r:id="rId2"/>
        </xdr:cNvPr>
        <xdr:cNvSpPr/>
      </xdr:nvSpPr>
      <xdr:spPr>
        <a:xfrm flipH="1">
          <a:off x="178594" y="190501"/>
          <a:ext cx="897733" cy="666750"/>
        </a:xfrm>
        <a:prstGeom prst="rightArrow">
          <a:avLst/>
        </a:prstGeom>
        <a:ln/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400" b="1">
              <a:solidFill>
                <a:schemeClr val="bg1"/>
              </a:solidFill>
            </a:rPr>
            <a:t>INICIO</a:t>
          </a:r>
        </a:p>
      </xdr:txBody>
    </xdr:sp>
    <xdr:clientData/>
  </xdr:twoCellAnchor>
  <xdr:twoCellAnchor editAs="oneCell">
    <xdr:from>
      <xdr:col>2</xdr:col>
      <xdr:colOff>23813</xdr:colOff>
      <xdr:row>0</xdr:row>
      <xdr:rowOff>154780</xdr:rowOff>
    </xdr:from>
    <xdr:to>
      <xdr:col>12</xdr:col>
      <xdr:colOff>490779</xdr:colOff>
      <xdr:row>5</xdr:row>
      <xdr:rowOff>153579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09688" y="154780"/>
          <a:ext cx="12980435" cy="83223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97629</xdr:colOff>
      <xdr:row>20</xdr:row>
      <xdr:rowOff>1</xdr:rowOff>
    </xdr:from>
    <xdr:to>
      <xdr:col>7</xdr:col>
      <xdr:colOff>71438</xdr:colOff>
      <xdr:row>40</xdr:row>
      <xdr:rowOff>7144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166687</xdr:colOff>
      <xdr:row>1</xdr:row>
      <xdr:rowOff>0</xdr:rowOff>
    </xdr:from>
    <xdr:to>
      <xdr:col>1</xdr:col>
      <xdr:colOff>421482</xdr:colOff>
      <xdr:row>5</xdr:row>
      <xdr:rowOff>0</xdr:rowOff>
    </xdr:to>
    <xdr:sp macro="" textlink="">
      <xdr:nvSpPr>
        <xdr:cNvPr id="7" name="6 Flecha derecha">
          <a:hlinkClick xmlns:r="http://schemas.openxmlformats.org/officeDocument/2006/relationships" r:id="rId2"/>
        </xdr:cNvPr>
        <xdr:cNvSpPr/>
      </xdr:nvSpPr>
      <xdr:spPr>
        <a:xfrm flipH="1">
          <a:off x="166687" y="166688"/>
          <a:ext cx="897733" cy="666750"/>
        </a:xfrm>
        <a:prstGeom prst="rightArrow">
          <a:avLst/>
        </a:prstGeom>
        <a:ln/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400" b="1">
              <a:solidFill>
                <a:schemeClr val="bg1"/>
              </a:solidFill>
            </a:rPr>
            <a:t>INICIO</a:t>
          </a:r>
        </a:p>
      </xdr:txBody>
    </xdr:sp>
    <xdr:clientData/>
  </xdr:twoCellAnchor>
  <xdr:twoCellAnchor editAs="oneCell">
    <xdr:from>
      <xdr:col>2</xdr:col>
      <xdr:colOff>23812</xdr:colOff>
      <xdr:row>1</xdr:row>
      <xdr:rowOff>23811</xdr:rowOff>
    </xdr:from>
    <xdr:to>
      <xdr:col>10</xdr:col>
      <xdr:colOff>264559</xdr:colOff>
      <xdr:row>6</xdr:row>
      <xdr:rowOff>22611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09687" y="190499"/>
          <a:ext cx="12980435" cy="832237"/>
        </a:xfrm>
        <a:prstGeom prst="rect">
          <a:avLst/>
        </a:prstGeom>
      </xdr:spPr>
    </xdr:pic>
    <xdr:clientData/>
  </xdr:twoCellAnchor>
  <xdr:twoCellAnchor>
    <xdr:from>
      <xdr:col>2</xdr:col>
      <xdr:colOff>95249</xdr:colOff>
      <xdr:row>58</xdr:row>
      <xdr:rowOff>130968</xdr:rowOff>
    </xdr:from>
    <xdr:to>
      <xdr:col>7</xdr:col>
      <xdr:colOff>82817</xdr:colOff>
      <xdr:row>81</xdr:row>
      <xdr:rowOff>11906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914400</xdr:colOff>
      <xdr:row>16</xdr:row>
      <xdr:rowOff>95249</xdr:rowOff>
    </xdr:from>
    <xdr:to>
      <xdr:col>11</xdr:col>
      <xdr:colOff>219075</xdr:colOff>
      <xdr:row>38</xdr:row>
      <xdr:rowOff>85724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10583</xdr:colOff>
      <xdr:row>1</xdr:row>
      <xdr:rowOff>10584</xdr:rowOff>
    </xdr:from>
    <xdr:to>
      <xdr:col>15</xdr:col>
      <xdr:colOff>268529</xdr:colOff>
      <xdr:row>6</xdr:row>
      <xdr:rowOff>49071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39333" y="169334"/>
          <a:ext cx="12980435" cy="832237"/>
        </a:xfrm>
        <a:prstGeom prst="rect">
          <a:avLst/>
        </a:prstGeom>
      </xdr:spPr>
    </xdr:pic>
    <xdr:clientData/>
  </xdr:twoCellAnchor>
  <xdr:twoCellAnchor>
    <xdr:from>
      <xdr:col>0</xdr:col>
      <xdr:colOff>179916</xdr:colOff>
      <xdr:row>1</xdr:row>
      <xdr:rowOff>21167</xdr:rowOff>
    </xdr:from>
    <xdr:to>
      <xdr:col>1</xdr:col>
      <xdr:colOff>432066</xdr:colOff>
      <xdr:row>5</xdr:row>
      <xdr:rowOff>52917</xdr:rowOff>
    </xdr:to>
    <xdr:sp macro="" textlink="">
      <xdr:nvSpPr>
        <xdr:cNvPr id="9" name="8 Flecha derecha">
          <a:hlinkClick xmlns:r="http://schemas.openxmlformats.org/officeDocument/2006/relationships" r:id="rId3"/>
        </xdr:cNvPr>
        <xdr:cNvSpPr/>
      </xdr:nvSpPr>
      <xdr:spPr>
        <a:xfrm flipH="1">
          <a:off x="179916" y="179917"/>
          <a:ext cx="897733" cy="666750"/>
        </a:xfrm>
        <a:prstGeom prst="rightArrow">
          <a:avLst/>
        </a:prstGeom>
        <a:ln/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400" b="1">
              <a:solidFill>
                <a:schemeClr val="bg1"/>
              </a:solidFill>
            </a:rPr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529164</xdr:colOff>
      <xdr:row>16</xdr:row>
      <xdr:rowOff>147107</xdr:rowOff>
    </xdr:from>
    <xdr:to>
      <xdr:col>11</xdr:col>
      <xdr:colOff>899584</xdr:colOff>
      <xdr:row>41</xdr:row>
      <xdr:rowOff>42334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179918</xdr:colOff>
      <xdr:row>1</xdr:row>
      <xdr:rowOff>21168</xdr:rowOff>
    </xdr:from>
    <xdr:to>
      <xdr:col>1</xdr:col>
      <xdr:colOff>432068</xdr:colOff>
      <xdr:row>5</xdr:row>
      <xdr:rowOff>52918</xdr:rowOff>
    </xdr:to>
    <xdr:sp macro="" textlink="">
      <xdr:nvSpPr>
        <xdr:cNvPr id="7" name="6 Flecha derecha">
          <a:hlinkClick xmlns:r="http://schemas.openxmlformats.org/officeDocument/2006/relationships" r:id="rId2"/>
        </xdr:cNvPr>
        <xdr:cNvSpPr/>
      </xdr:nvSpPr>
      <xdr:spPr>
        <a:xfrm flipH="1">
          <a:off x="179918" y="179918"/>
          <a:ext cx="897733" cy="666750"/>
        </a:xfrm>
        <a:prstGeom prst="rightArrow">
          <a:avLst/>
        </a:prstGeom>
        <a:ln/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400" b="1">
              <a:solidFill>
                <a:schemeClr val="bg1"/>
              </a:solidFill>
            </a:rPr>
            <a:t>INICIO</a:t>
          </a:r>
        </a:p>
      </xdr:txBody>
    </xdr:sp>
    <xdr:clientData/>
  </xdr:twoCellAnchor>
  <xdr:twoCellAnchor editAs="oneCell">
    <xdr:from>
      <xdr:col>2</xdr:col>
      <xdr:colOff>21155</xdr:colOff>
      <xdr:row>0</xdr:row>
      <xdr:rowOff>148166</xdr:rowOff>
    </xdr:from>
    <xdr:to>
      <xdr:col>11</xdr:col>
      <xdr:colOff>926007</xdr:colOff>
      <xdr:row>6</xdr:row>
      <xdr:rowOff>27903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12322" y="148166"/>
          <a:ext cx="12980435" cy="83223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5</xdr:row>
      <xdr:rowOff>185736</xdr:rowOff>
    </xdr:from>
    <xdr:to>
      <xdr:col>19</xdr:col>
      <xdr:colOff>114299</xdr:colOff>
      <xdr:row>21</xdr:row>
      <xdr:rowOff>133350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68792</xdr:colOff>
      <xdr:row>31</xdr:row>
      <xdr:rowOff>165100</xdr:rowOff>
    </xdr:from>
    <xdr:to>
      <xdr:col>6</xdr:col>
      <xdr:colOff>859367</xdr:colOff>
      <xdr:row>40</xdr:row>
      <xdr:rowOff>101072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6085</xdr:colOff>
      <xdr:row>52</xdr:row>
      <xdr:rowOff>247649</xdr:rowOff>
    </xdr:from>
    <xdr:to>
      <xdr:col>6</xdr:col>
      <xdr:colOff>921014</xdr:colOff>
      <xdr:row>64</xdr:row>
      <xdr:rowOff>151870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63499</xdr:colOff>
      <xdr:row>42</xdr:row>
      <xdr:rowOff>95250</xdr:rowOff>
    </xdr:from>
    <xdr:to>
      <xdr:col>6</xdr:col>
      <xdr:colOff>854074</xdr:colOff>
      <xdr:row>50</xdr:row>
      <xdr:rowOff>264055</xdr:rowOff>
    </xdr:to>
    <xdr:graphicFrame macro="">
      <xdr:nvGraphicFramePr>
        <xdr:cNvPr id="13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179917</xdr:colOff>
      <xdr:row>1</xdr:row>
      <xdr:rowOff>10584</xdr:rowOff>
    </xdr:from>
    <xdr:to>
      <xdr:col>1</xdr:col>
      <xdr:colOff>432067</xdr:colOff>
      <xdr:row>5</xdr:row>
      <xdr:rowOff>42334</xdr:rowOff>
    </xdr:to>
    <xdr:sp macro="" textlink="">
      <xdr:nvSpPr>
        <xdr:cNvPr id="8" name="7 Flecha derecha">
          <a:hlinkClick xmlns:r="http://schemas.openxmlformats.org/officeDocument/2006/relationships" r:id="rId4"/>
        </xdr:cNvPr>
        <xdr:cNvSpPr/>
      </xdr:nvSpPr>
      <xdr:spPr>
        <a:xfrm flipH="1">
          <a:off x="179917" y="169334"/>
          <a:ext cx="897733" cy="666750"/>
        </a:xfrm>
        <a:prstGeom prst="rightArrow">
          <a:avLst/>
        </a:prstGeom>
        <a:ln/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400" b="1">
              <a:solidFill>
                <a:schemeClr val="bg1"/>
              </a:solidFill>
            </a:rPr>
            <a:t>INICIO</a:t>
          </a:r>
        </a:p>
      </xdr:txBody>
    </xdr:sp>
    <xdr:clientData/>
  </xdr:twoCellAnchor>
  <xdr:twoCellAnchor editAs="oneCell">
    <xdr:from>
      <xdr:col>2</xdr:col>
      <xdr:colOff>10583</xdr:colOff>
      <xdr:row>0</xdr:row>
      <xdr:rowOff>158748</xdr:rowOff>
    </xdr:from>
    <xdr:to>
      <xdr:col>23</xdr:col>
      <xdr:colOff>64799</xdr:colOff>
      <xdr:row>6</xdr:row>
      <xdr:rowOff>38485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01750" y="158748"/>
          <a:ext cx="12980435" cy="832237"/>
        </a:xfrm>
        <a:prstGeom prst="rect">
          <a:avLst/>
        </a:prstGeom>
      </xdr:spPr>
    </xdr:pic>
    <xdr:clientData/>
  </xdr:twoCellAnchor>
  <xdr:twoCellAnchor>
    <xdr:from>
      <xdr:col>2</xdr:col>
      <xdr:colOff>77390</xdr:colOff>
      <xdr:row>18</xdr:row>
      <xdr:rowOff>154782</xdr:rowOff>
    </xdr:from>
    <xdr:to>
      <xdr:col>6</xdr:col>
      <xdr:colOff>845343</xdr:colOff>
      <xdr:row>30</xdr:row>
      <xdr:rowOff>119062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11897</xdr:colOff>
      <xdr:row>1</xdr:row>
      <xdr:rowOff>11907</xdr:rowOff>
    </xdr:from>
    <xdr:to>
      <xdr:col>11</xdr:col>
      <xdr:colOff>74751</xdr:colOff>
      <xdr:row>6</xdr:row>
      <xdr:rowOff>10707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7772" y="178595"/>
          <a:ext cx="12980435" cy="832237"/>
        </a:xfrm>
        <a:prstGeom prst="rect">
          <a:avLst/>
        </a:prstGeom>
      </xdr:spPr>
    </xdr:pic>
    <xdr:clientData/>
  </xdr:twoCellAnchor>
  <xdr:twoCellAnchor>
    <xdr:from>
      <xdr:col>0</xdr:col>
      <xdr:colOff>178592</xdr:colOff>
      <xdr:row>1</xdr:row>
      <xdr:rowOff>35719</xdr:rowOff>
    </xdr:from>
    <xdr:to>
      <xdr:col>1</xdr:col>
      <xdr:colOff>433387</xdr:colOff>
      <xdr:row>5</xdr:row>
      <xdr:rowOff>35719</xdr:rowOff>
    </xdr:to>
    <xdr:sp macro="" textlink="">
      <xdr:nvSpPr>
        <xdr:cNvPr id="5" name="4 Flecha derecha">
          <a:hlinkClick xmlns:r="http://schemas.openxmlformats.org/officeDocument/2006/relationships" r:id="rId2"/>
        </xdr:cNvPr>
        <xdr:cNvSpPr/>
      </xdr:nvSpPr>
      <xdr:spPr>
        <a:xfrm flipH="1">
          <a:off x="178592" y="202407"/>
          <a:ext cx="897733" cy="666750"/>
        </a:xfrm>
        <a:prstGeom prst="rightArrow">
          <a:avLst/>
        </a:prstGeom>
        <a:ln/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400" b="1">
              <a:solidFill>
                <a:schemeClr val="bg1"/>
              </a:solidFill>
            </a:rPr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L38"/>
  <sheetViews>
    <sheetView showGridLines="0" tabSelected="1" zoomScale="90" zoomScaleNormal="90" workbookViewId="0"/>
  </sheetViews>
  <sheetFormatPr baseColWidth="10" defaultColWidth="9.140625" defaultRowHeight="12.75"/>
  <cols>
    <col min="1" max="1" width="9.140625" style="2"/>
    <col min="2" max="2" width="12.5703125" style="2" customWidth="1"/>
    <col min="3" max="3" width="60.140625" style="2" customWidth="1"/>
    <col min="4" max="4" width="31" style="2" customWidth="1"/>
    <col min="5" max="5" width="26.85546875" style="2" customWidth="1"/>
    <col min="6" max="7" width="20.7109375" style="2" customWidth="1"/>
    <col min="8" max="8" width="9.140625" style="2"/>
    <col min="9" max="9" width="11.5703125" style="2" bestFit="1" customWidth="1"/>
    <col min="10" max="16384" width="9.140625" style="2"/>
  </cols>
  <sheetData>
    <row r="1" spans="2:12" customFormat="1">
      <c r="C1" s="1"/>
    </row>
    <row r="2" spans="2:12" customFormat="1"/>
    <row r="3" spans="2:12" customFormat="1"/>
    <row r="4" spans="2:12" customFormat="1"/>
    <row r="5" spans="2:12" customFormat="1">
      <c r="C5" s="1"/>
    </row>
    <row r="6" spans="2:12" customFormat="1" ht="13.5" thickBot="1">
      <c r="B6" s="108"/>
      <c r="C6" s="109"/>
      <c r="D6" s="108"/>
      <c r="E6" s="108"/>
      <c r="F6" s="108"/>
      <c r="G6" s="108"/>
      <c r="H6" s="108"/>
      <c r="I6" s="108"/>
    </row>
    <row r="7" spans="2:12" ht="13.5" thickTop="1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2:12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2:12">
      <c r="B9" s="20"/>
      <c r="C9" s="20"/>
      <c r="D9" s="19"/>
      <c r="G9" s="4"/>
    </row>
    <row r="10" spans="2:12">
      <c r="B10" s="20"/>
      <c r="C10" s="20"/>
      <c r="D10" s="19"/>
      <c r="E10" s="3"/>
      <c r="F10" s="6"/>
      <c r="G10" s="4"/>
    </row>
    <row r="11" spans="2:12">
      <c r="B11" s="20"/>
      <c r="C11" s="20"/>
      <c r="D11" s="19"/>
      <c r="E11" s="3"/>
      <c r="F11" s="6"/>
      <c r="G11" s="4"/>
    </row>
    <row r="12" spans="2:12">
      <c r="B12" s="5"/>
      <c r="C12" s="20"/>
      <c r="D12" s="5"/>
      <c r="E12" s="3"/>
      <c r="F12" s="6"/>
      <c r="G12" s="4"/>
    </row>
    <row r="13" spans="2:12">
      <c r="B13" s="5"/>
      <c r="C13" s="20"/>
      <c r="D13" s="5"/>
      <c r="E13" s="3"/>
      <c r="F13" s="6"/>
      <c r="G13" s="4"/>
    </row>
    <row r="14" spans="2:12">
      <c r="B14" s="3"/>
      <c r="C14" s="20"/>
      <c r="D14" s="5"/>
      <c r="E14" s="3"/>
      <c r="F14" s="6"/>
      <c r="G14" s="4"/>
    </row>
    <row r="15" spans="2:12">
      <c r="B15" s="3"/>
      <c r="C15" s="20"/>
      <c r="D15" s="5"/>
      <c r="E15" s="3"/>
      <c r="F15" s="6"/>
      <c r="G15" s="4"/>
    </row>
    <row r="16" spans="2:12">
      <c r="B16" s="3"/>
      <c r="C16" s="20"/>
      <c r="D16" s="5"/>
      <c r="E16" s="3"/>
      <c r="F16" s="6"/>
      <c r="G16" s="4"/>
    </row>
    <row r="17" spans="2:7">
      <c r="B17" s="3"/>
      <c r="C17" s="20"/>
      <c r="D17" s="5"/>
      <c r="E17" s="3"/>
      <c r="F17" s="6"/>
      <c r="G17" s="4"/>
    </row>
    <row r="18" spans="2:7">
      <c r="B18" s="3"/>
      <c r="C18" s="20"/>
      <c r="D18" s="5"/>
      <c r="E18" s="3"/>
      <c r="F18" s="6"/>
      <c r="G18" s="4"/>
    </row>
    <row r="19" spans="2:7">
      <c r="B19" s="3"/>
      <c r="C19" s="20"/>
      <c r="D19" s="5"/>
      <c r="E19" s="3"/>
      <c r="F19" s="6"/>
      <c r="G19" s="4"/>
    </row>
    <row r="20" spans="2:7" ht="15" customHeight="1">
      <c r="B20" s="3"/>
      <c r="C20" s="20"/>
      <c r="D20" s="5"/>
      <c r="E20" s="7"/>
      <c r="F20" s="7"/>
      <c r="G20" s="4"/>
    </row>
    <row r="21" spans="2:7" ht="15" customHeight="1">
      <c r="B21" s="3"/>
      <c r="C21" s="20"/>
      <c r="D21" s="5"/>
      <c r="E21" s="7"/>
      <c r="F21" s="7"/>
      <c r="G21" s="4"/>
    </row>
    <row r="22" spans="2:7" ht="15" customHeight="1">
      <c r="B22" s="3"/>
      <c r="C22" s="20"/>
      <c r="D22" s="5"/>
      <c r="E22" s="4"/>
      <c r="F22" s="4"/>
      <c r="G22" s="4"/>
    </row>
    <row r="23" spans="2:7" ht="15" customHeight="1">
      <c r="B23" s="3"/>
      <c r="C23" s="20"/>
      <c r="D23" s="37"/>
      <c r="E23" s="4"/>
      <c r="F23" s="4"/>
      <c r="G23" s="4"/>
    </row>
    <row r="24" spans="2:7" ht="15" customHeight="1">
      <c r="B24" s="5"/>
      <c r="C24" s="20"/>
      <c r="D24" s="5"/>
      <c r="E24" s="4"/>
      <c r="F24" s="4"/>
      <c r="G24" s="4"/>
    </row>
    <row r="25" spans="2:7" ht="15" customHeight="1">
      <c r="B25" s="5"/>
      <c r="C25" s="20"/>
      <c r="D25" s="5"/>
      <c r="E25" s="4"/>
      <c r="F25" s="4"/>
      <c r="G25" s="4"/>
    </row>
    <row r="26" spans="2:7" ht="15" customHeight="1">
      <c r="B26" s="5"/>
      <c r="C26" s="20"/>
      <c r="D26" s="5"/>
      <c r="E26" s="4"/>
      <c r="F26" s="4"/>
      <c r="G26" s="4"/>
    </row>
    <row r="27" spans="2:7" ht="15" customHeight="1">
      <c r="B27" s="5"/>
      <c r="C27" s="20"/>
      <c r="D27" s="5"/>
      <c r="E27" s="4"/>
      <c r="F27" s="4"/>
      <c r="G27" s="4"/>
    </row>
    <row r="28" spans="2:7" ht="15" customHeight="1">
      <c r="B28" s="5"/>
      <c r="C28" s="20"/>
      <c r="D28" s="5"/>
      <c r="E28" s="4"/>
      <c r="F28" s="4"/>
      <c r="G28" s="4"/>
    </row>
    <row r="29" spans="2:7" ht="15" customHeight="1">
      <c r="B29" s="5"/>
      <c r="C29" s="20"/>
      <c r="D29" s="5"/>
      <c r="E29" s="4"/>
      <c r="F29" s="4"/>
      <c r="G29" s="4"/>
    </row>
    <row r="30" spans="2:7" ht="15" customHeight="1">
      <c r="B30" s="5"/>
      <c r="C30" s="20"/>
      <c r="D30" s="5"/>
      <c r="E30" s="4"/>
      <c r="F30" s="4"/>
      <c r="G30" s="4"/>
    </row>
    <row r="31" spans="2:7" ht="15" customHeight="1">
      <c r="B31" s="22"/>
      <c r="C31" s="20"/>
      <c r="D31" s="5"/>
      <c r="E31"/>
      <c r="F31" s="4"/>
      <c r="G31" s="4"/>
    </row>
    <row r="32" spans="2:7" ht="15" customHeight="1">
      <c r="B32" s="22"/>
      <c r="C32"/>
      <c r="D32" s="5"/>
      <c r="E32" s="4"/>
      <c r="F32" s="4"/>
      <c r="G32" s="4"/>
    </row>
    <row r="33" spans="2:4" ht="15" customHeight="1">
      <c r="B33" s="22"/>
      <c r="C33" s="20"/>
      <c r="D33" s="5"/>
    </row>
    <row r="34" spans="2:4">
      <c r="B34" s="22"/>
      <c r="C34" s="20"/>
      <c r="D34" s="5"/>
    </row>
    <row r="35" spans="2:4">
      <c r="B35" s="20"/>
      <c r="C35" s="20"/>
      <c r="D35" s="19"/>
    </row>
    <row r="36" spans="2:4">
      <c r="B36" s="20"/>
      <c r="C36" s="20"/>
      <c r="D36" s="19"/>
    </row>
    <row r="37" spans="2:4">
      <c r="B37" s="20"/>
      <c r="C37"/>
      <c r="D37" s="19"/>
    </row>
    <row r="38" spans="2:4">
      <c r="C38" s="20"/>
    </row>
  </sheetData>
  <sheetProtection password="DC50" sheet="1" objects="1" scenarios="1"/>
  <pageMargins left="0.75" right="0.75" top="1" bottom="1" header="1" footer="1"/>
  <pageSetup orientation="portrait" horizontalDpi="0" verticalDpi="0"/>
  <headerFooter>
    <oddHeader>&amp;L&amp;C&amp;Z</oddHeader>
    <oddFooter>&amp;L&amp;C&amp;Z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C1:M98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M21" sqref="M21"/>
    </sheetView>
  </sheetViews>
  <sheetFormatPr baseColWidth="10" defaultColWidth="9.140625" defaultRowHeight="12.75"/>
  <cols>
    <col min="1" max="2" width="9.7109375" customWidth="1"/>
    <col min="3" max="3" width="31.42578125" customWidth="1"/>
    <col min="4" max="4" width="25.5703125" customWidth="1"/>
    <col min="5" max="12" width="16.7109375" customWidth="1"/>
    <col min="13" max="18" width="12.7109375" customWidth="1"/>
  </cols>
  <sheetData>
    <row r="1" spans="3:13">
      <c r="C1" s="1"/>
    </row>
    <row r="5" spans="3:13">
      <c r="C5" s="1"/>
    </row>
    <row r="7" spans="3:13" ht="13.5" thickBot="1"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</row>
    <row r="8" spans="3:13" ht="20.25" customHeight="1" thickTop="1">
      <c r="C8" s="239" t="s">
        <v>220</v>
      </c>
      <c r="D8" s="239"/>
      <c r="E8" s="239"/>
      <c r="F8" s="239"/>
      <c r="G8" s="239"/>
      <c r="H8" s="239"/>
      <c r="I8" s="239"/>
      <c r="J8" s="239"/>
      <c r="K8" s="239"/>
      <c r="L8" s="239"/>
      <c r="M8" s="239"/>
    </row>
    <row r="9" spans="3:13" ht="12.75" customHeight="1"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</row>
    <row r="10" spans="3:13" ht="12.75" customHeight="1"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</row>
    <row r="11" spans="3:13">
      <c r="C11" s="1"/>
    </row>
    <row r="12" spans="3:13">
      <c r="C12" s="1"/>
    </row>
    <row r="13" spans="3:13" ht="12.75" customHeight="1">
      <c r="C13" s="251" t="s">
        <v>226</v>
      </c>
      <c r="D13" s="251"/>
      <c r="E13" s="251"/>
      <c r="F13" s="251"/>
      <c r="G13" s="251"/>
      <c r="H13" s="251"/>
      <c r="I13" s="251"/>
      <c r="J13" s="251"/>
      <c r="K13" s="251"/>
      <c r="L13" s="251"/>
      <c r="M13" s="251"/>
    </row>
    <row r="14" spans="3:13"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</row>
    <row r="15" spans="3:13"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</row>
    <row r="16" spans="3:13" ht="30" customHeight="1"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</row>
    <row r="17" spans="3:3">
      <c r="C17" s="1"/>
    </row>
    <row r="18" spans="3:3">
      <c r="C18" s="1"/>
    </row>
    <row r="19" spans="3:3">
      <c r="C19" s="1"/>
    </row>
    <row r="20" spans="3:3">
      <c r="C20" s="1"/>
    </row>
    <row r="21" spans="3:3">
      <c r="C21" s="1"/>
    </row>
    <row r="22" spans="3:3">
      <c r="C22" s="1"/>
    </row>
    <row r="23" spans="3:3">
      <c r="C23" s="1"/>
    </row>
    <row r="24" spans="3:3">
      <c r="C24" s="1"/>
    </row>
    <row r="25" spans="3:3">
      <c r="C25" s="1"/>
    </row>
    <row r="26" spans="3:3">
      <c r="C26" s="1"/>
    </row>
    <row r="27" spans="3:3">
      <c r="C27" s="1"/>
    </row>
    <row r="28" spans="3:3">
      <c r="C28" s="1"/>
    </row>
    <row r="29" spans="3:3">
      <c r="C29" s="1"/>
    </row>
    <row r="30" spans="3:3">
      <c r="C30" s="1"/>
    </row>
    <row r="31" spans="3:3">
      <c r="C31" s="1"/>
    </row>
    <row r="32" spans="3:3">
      <c r="C32" s="1"/>
    </row>
    <row r="33" spans="3:12">
      <c r="C33" s="1"/>
    </row>
    <row r="34" spans="3:12">
      <c r="C34" s="1"/>
    </row>
    <row r="35" spans="3:12">
      <c r="C35" s="1"/>
    </row>
    <row r="36" spans="3:12">
      <c r="C36" s="1"/>
    </row>
    <row r="37" spans="3:12">
      <c r="C37" s="1"/>
    </row>
    <row r="38" spans="3:12">
      <c r="C38" s="1"/>
    </row>
    <row r="39" spans="3:12">
      <c r="C39" s="1"/>
    </row>
    <row r="40" spans="3:12">
      <c r="C40" s="1"/>
    </row>
    <row r="41" spans="3:12">
      <c r="C41" s="1"/>
    </row>
    <row r="43" spans="3:12" ht="52.5" customHeight="1">
      <c r="C43" s="269" t="s">
        <v>107</v>
      </c>
      <c r="D43" s="270"/>
      <c r="E43" s="123" t="s">
        <v>101</v>
      </c>
      <c r="F43" s="123" t="s">
        <v>102</v>
      </c>
      <c r="G43" s="123" t="s">
        <v>103</v>
      </c>
      <c r="H43" s="123" t="s">
        <v>104</v>
      </c>
      <c r="I43" s="123" t="s">
        <v>93</v>
      </c>
      <c r="J43" s="123" t="s">
        <v>94</v>
      </c>
      <c r="K43" s="123" t="s">
        <v>95</v>
      </c>
      <c r="L43" s="123" t="s">
        <v>34</v>
      </c>
    </row>
    <row r="44" spans="3:12" ht="20.100000000000001" customHeight="1">
      <c r="C44" s="320" t="s">
        <v>35</v>
      </c>
      <c r="D44" s="127" t="s">
        <v>112</v>
      </c>
      <c r="E44" s="138">
        <v>19859225</v>
      </c>
      <c r="F44" s="138">
        <v>6755763</v>
      </c>
      <c r="G44" s="138">
        <v>7798756</v>
      </c>
      <c r="H44" s="138">
        <v>8295441</v>
      </c>
      <c r="I44" s="138">
        <v>9461461</v>
      </c>
      <c r="J44" s="138">
        <v>3745596</v>
      </c>
      <c r="K44" s="138">
        <v>1931753</v>
      </c>
      <c r="L44" s="139">
        <f>SUM(E44:K44)</f>
        <v>57847995</v>
      </c>
    </row>
    <row r="45" spans="3:12" ht="20.100000000000001" customHeight="1">
      <c r="C45" s="321"/>
      <c r="D45" s="77" t="s">
        <v>39</v>
      </c>
      <c r="E45" s="95">
        <v>4631124</v>
      </c>
      <c r="F45" s="95">
        <v>1493091</v>
      </c>
      <c r="G45" s="95">
        <v>1742388</v>
      </c>
      <c r="H45" s="95">
        <v>2277427</v>
      </c>
      <c r="I45" s="95">
        <v>1934322</v>
      </c>
      <c r="J45" s="95">
        <v>838459</v>
      </c>
      <c r="K45" s="95">
        <v>450129</v>
      </c>
      <c r="L45" s="97">
        <f>SUM(E45:K45)</f>
        <v>13366940</v>
      </c>
    </row>
    <row r="46" spans="3:12" ht="20.100000000000001" customHeight="1">
      <c r="C46" s="322"/>
      <c r="D46" s="99" t="s">
        <v>115</v>
      </c>
      <c r="E46" s="140">
        <v>0.23319999999999999</v>
      </c>
      <c r="F46" s="140">
        <v>0.221</v>
      </c>
      <c r="G46" s="140">
        <v>0.22339999999999999</v>
      </c>
      <c r="H46" s="140">
        <v>0.27450000000000002</v>
      </c>
      <c r="I46" s="140">
        <v>0.2044</v>
      </c>
      <c r="J46" s="140">
        <v>0.22389999999999999</v>
      </c>
      <c r="K46" s="140">
        <v>0.23300000000000001</v>
      </c>
      <c r="L46" s="141">
        <f>L45/L44</f>
        <v>0.2310700656090155</v>
      </c>
    </row>
    <row r="47" spans="3:12" ht="20.100000000000001" customHeight="1">
      <c r="C47" s="323" t="s">
        <v>36</v>
      </c>
      <c r="D47" s="127" t="s">
        <v>112</v>
      </c>
      <c r="E47" s="142">
        <v>2160</v>
      </c>
      <c r="F47" s="142">
        <v>0</v>
      </c>
      <c r="G47" s="142">
        <v>0</v>
      </c>
      <c r="H47" s="142">
        <v>0</v>
      </c>
      <c r="I47" s="142">
        <v>0</v>
      </c>
      <c r="J47" s="142">
        <v>76049</v>
      </c>
      <c r="K47" s="142">
        <v>0</v>
      </c>
      <c r="L47" s="143">
        <f>SUM(E47:K47)</f>
        <v>78209</v>
      </c>
    </row>
    <row r="48" spans="3:12" ht="20.100000000000001" customHeight="1">
      <c r="C48" s="321"/>
      <c r="D48" s="77" t="s">
        <v>39</v>
      </c>
      <c r="E48" s="95">
        <v>720</v>
      </c>
      <c r="F48" s="95">
        <v>0</v>
      </c>
      <c r="G48" s="95">
        <v>0</v>
      </c>
      <c r="H48" s="95">
        <v>0</v>
      </c>
      <c r="I48" s="95">
        <v>0</v>
      </c>
      <c r="J48" s="95">
        <v>2798</v>
      </c>
      <c r="K48" s="95">
        <v>0</v>
      </c>
      <c r="L48" s="97">
        <f>SUM(E48:K48)</f>
        <v>3518</v>
      </c>
    </row>
    <row r="49" spans="3:12" ht="20.100000000000001" customHeight="1">
      <c r="C49" s="322"/>
      <c r="D49" s="99" t="s">
        <v>115</v>
      </c>
      <c r="E49" s="226">
        <v>0.33329999999999999</v>
      </c>
      <c r="F49" s="140" t="s">
        <v>178</v>
      </c>
      <c r="G49" s="144" t="s">
        <v>178</v>
      </c>
      <c r="H49" s="144" t="s">
        <v>178</v>
      </c>
      <c r="I49" s="140" t="s">
        <v>178</v>
      </c>
      <c r="J49" s="140">
        <v>3.6799999999999999E-2</v>
      </c>
      <c r="K49" s="144" t="s">
        <v>178</v>
      </c>
      <c r="L49" s="141">
        <f>L48/L47</f>
        <v>4.4982035315628638E-2</v>
      </c>
    </row>
    <row r="50" spans="3:12" ht="20.100000000000001" customHeight="1">
      <c r="C50" s="323" t="s">
        <v>37</v>
      </c>
      <c r="D50" s="127" t="s">
        <v>112</v>
      </c>
      <c r="E50" s="142">
        <v>1867232</v>
      </c>
      <c r="F50" s="142">
        <v>1229106</v>
      </c>
      <c r="G50" s="142">
        <v>489039</v>
      </c>
      <c r="H50" s="142">
        <v>1019590</v>
      </c>
      <c r="I50" s="142">
        <v>3229637</v>
      </c>
      <c r="J50" s="142">
        <v>616473</v>
      </c>
      <c r="K50" s="142">
        <v>165356</v>
      </c>
      <c r="L50" s="143">
        <f>SUM(E50:K50)</f>
        <v>8616433</v>
      </c>
    </row>
    <row r="51" spans="3:12" ht="20.100000000000001" customHeight="1">
      <c r="C51" s="321"/>
      <c r="D51" s="77" t="s">
        <v>39</v>
      </c>
      <c r="E51" s="95">
        <v>73953</v>
      </c>
      <c r="F51" s="95">
        <v>290999</v>
      </c>
      <c r="G51" s="95">
        <v>90376</v>
      </c>
      <c r="H51" s="95">
        <v>142392</v>
      </c>
      <c r="I51" s="95">
        <v>659726</v>
      </c>
      <c r="J51" s="95">
        <v>355323</v>
      </c>
      <c r="K51" s="95">
        <v>33554</v>
      </c>
      <c r="L51" s="97">
        <f>SUM(E51:K51)</f>
        <v>1646323</v>
      </c>
    </row>
    <row r="52" spans="3:12" ht="20.100000000000001" customHeight="1">
      <c r="C52" s="322"/>
      <c r="D52" s="99" t="s">
        <v>115</v>
      </c>
      <c r="E52" s="140">
        <v>3.9600000000000003E-2</v>
      </c>
      <c r="F52" s="140">
        <v>0.23680000000000001</v>
      </c>
      <c r="G52" s="140">
        <v>0.18479999999999999</v>
      </c>
      <c r="H52" s="140">
        <v>0.13969999999999999</v>
      </c>
      <c r="I52" s="140">
        <v>0.20430000000000001</v>
      </c>
      <c r="J52" s="140">
        <v>0.57640000000000002</v>
      </c>
      <c r="K52" s="140">
        <v>0.2029</v>
      </c>
      <c r="L52" s="141">
        <f>L51/L50</f>
        <v>0.19106781193563507</v>
      </c>
    </row>
    <row r="53" spans="3:12" ht="20.100000000000001" customHeight="1">
      <c r="C53" s="323" t="s">
        <v>38</v>
      </c>
      <c r="D53" s="127" t="s">
        <v>112</v>
      </c>
      <c r="E53" s="142">
        <v>556526</v>
      </c>
      <c r="F53" s="142">
        <v>158041</v>
      </c>
      <c r="G53" s="142">
        <v>96838</v>
      </c>
      <c r="H53" s="142">
        <v>312974</v>
      </c>
      <c r="I53" s="142">
        <v>0</v>
      </c>
      <c r="J53" s="142">
        <v>0</v>
      </c>
      <c r="K53" s="142">
        <v>0</v>
      </c>
      <c r="L53" s="143">
        <f>SUM(E53:K53)</f>
        <v>1124379</v>
      </c>
    </row>
    <row r="54" spans="3:12" ht="20.100000000000001" customHeight="1">
      <c r="C54" s="321"/>
      <c r="D54" s="77" t="s">
        <v>39</v>
      </c>
      <c r="E54" s="95">
        <v>0</v>
      </c>
      <c r="F54" s="95">
        <v>70</v>
      </c>
      <c r="G54" s="95">
        <v>2130</v>
      </c>
      <c r="H54" s="95">
        <v>9660</v>
      </c>
      <c r="I54" s="95">
        <v>0</v>
      </c>
      <c r="J54" s="95">
        <v>0</v>
      </c>
      <c r="K54" s="95">
        <v>0</v>
      </c>
      <c r="L54" s="97">
        <f>SUM(E54:K54)</f>
        <v>11860</v>
      </c>
    </row>
    <row r="55" spans="3:12" ht="20.100000000000001" customHeight="1">
      <c r="C55" s="322"/>
      <c r="D55" s="99" t="s">
        <v>115</v>
      </c>
      <c r="E55" s="140">
        <v>0</v>
      </c>
      <c r="F55" s="140">
        <v>4.0000000000000002E-4</v>
      </c>
      <c r="G55" s="140">
        <v>2.1999999999999999E-2</v>
      </c>
      <c r="H55" s="140">
        <v>3.09E-2</v>
      </c>
      <c r="I55" s="140" t="s">
        <v>178</v>
      </c>
      <c r="J55" s="140" t="s">
        <v>178</v>
      </c>
      <c r="K55" s="140" t="s">
        <v>178</v>
      </c>
      <c r="L55" s="141">
        <f>L54/L53</f>
        <v>1.0548044742920315E-2</v>
      </c>
    </row>
    <row r="56" spans="3:12" ht="20.100000000000001" customHeight="1">
      <c r="C56" s="317" t="s">
        <v>192</v>
      </c>
      <c r="D56" s="145" t="s">
        <v>112</v>
      </c>
      <c r="E56" s="146">
        <f>+E44+E47+E50+E53</f>
        <v>22285143</v>
      </c>
      <c r="F56" s="146">
        <f t="shared" ref="F56:K56" si="0">+F44+F47+F50+F53</f>
        <v>8142910</v>
      </c>
      <c r="G56" s="146">
        <f t="shared" si="0"/>
        <v>8384633</v>
      </c>
      <c r="H56" s="146">
        <f t="shared" si="0"/>
        <v>9628005</v>
      </c>
      <c r="I56" s="146">
        <f t="shared" si="0"/>
        <v>12691098</v>
      </c>
      <c r="J56" s="146">
        <f t="shared" si="0"/>
        <v>4438118</v>
      </c>
      <c r="K56" s="146">
        <f t="shared" si="0"/>
        <v>2097109</v>
      </c>
      <c r="L56" s="147">
        <f>SUM(E56:K56)</f>
        <v>67667016</v>
      </c>
    </row>
    <row r="57" spans="3:12" ht="20.100000000000001" customHeight="1">
      <c r="C57" s="318"/>
      <c r="D57" s="78" t="s">
        <v>39</v>
      </c>
      <c r="E57" s="96">
        <f>+E45+E48+E51+E54</f>
        <v>4705797</v>
      </c>
      <c r="F57" s="96">
        <f t="shared" ref="F57:K57" si="1">+F45+F48+F51+F54</f>
        <v>1784160</v>
      </c>
      <c r="G57" s="96">
        <f t="shared" si="1"/>
        <v>1834894</v>
      </c>
      <c r="H57" s="96">
        <f t="shared" si="1"/>
        <v>2429479</v>
      </c>
      <c r="I57" s="96">
        <f t="shared" si="1"/>
        <v>2594048</v>
      </c>
      <c r="J57" s="96">
        <f t="shared" si="1"/>
        <v>1196580</v>
      </c>
      <c r="K57" s="96">
        <f t="shared" si="1"/>
        <v>483683</v>
      </c>
      <c r="L57" s="98">
        <f>SUM(E57:K57)</f>
        <v>15028641</v>
      </c>
    </row>
    <row r="58" spans="3:12" ht="20.100000000000001" customHeight="1">
      <c r="C58" s="319"/>
      <c r="D58" s="148" t="s">
        <v>115</v>
      </c>
      <c r="E58" s="149">
        <f>E57/E56</f>
        <v>0.21116297077384696</v>
      </c>
      <c r="F58" s="149">
        <f t="shared" ref="F58:K58" si="2">F57/F56</f>
        <v>0.21910594615438461</v>
      </c>
      <c r="G58" s="149">
        <f t="shared" si="2"/>
        <v>0.21884010904233972</v>
      </c>
      <c r="H58" s="149">
        <f t="shared" si="2"/>
        <v>0.25233462176224464</v>
      </c>
      <c r="I58" s="149">
        <f t="shared" si="2"/>
        <v>0.20439902047876393</v>
      </c>
      <c r="J58" s="149">
        <f t="shared" si="2"/>
        <v>0.26961428245035396</v>
      </c>
      <c r="K58" s="149">
        <f t="shared" si="2"/>
        <v>0.2306427562897303</v>
      </c>
      <c r="L58" s="150">
        <f>L57/L56</f>
        <v>0.2220969962677237</v>
      </c>
    </row>
    <row r="60" spans="3:12">
      <c r="C60" s="203" t="s">
        <v>186</v>
      </c>
    </row>
    <row r="65" spans="3:12" ht="27.75" customHeight="1">
      <c r="C65" s="250" t="s">
        <v>222</v>
      </c>
      <c r="D65" s="250"/>
      <c r="E65" s="250"/>
      <c r="F65" s="250"/>
      <c r="G65" s="250"/>
      <c r="H65" s="250"/>
      <c r="I65" s="250"/>
      <c r="J65" s="250"/>
      <c r="K65" s="250"/>
      <c r="L65" s="250"/>
    </row>
    <row r="67" spans="3:12" ht="48.75" customHeight="1">
      <c r="C67" s="229" t="s">
        <v>107</v>
      </c>
      <c r="D67" s="230"/>
      <c r="E67" s="227" t="s">
        <v>101</v>
      </c>
      <c r="F67" s="227" t="s">
        <v>102</v>
      </c>
      <c r="G67" s="227" t="s">
        <v>103</v>
      </c>
      <c r="H67" s="227" t="s">
        <v>104</v>
      </c>
      <c r="I67" s="227" t="s">
        <v>93</v>
      </c>
      <c r="J67" s="227" t="s">
        <v>94</v>
      </c>
      <c r="K67" s="227" t="s">
        <v>95</v>
      </c>
      <c r="L67" s="227" t="s">
        <v>34</v>
      </c>
    </row>
    <row r="68" spans="3:12" ht="15">
      <c r="C68" s="324" t="s">
        <v>35</v>
      </c>
      <c r="D68" s="325"/>
      <c r="E68" s="228">
        <v>0.89114191459305425</v>
      </c>
      <c r="F68" s="228">
        <v>0.82964971981760816</v>
      </c>
      <c r="G68" s="228">
        <v>0.93012490826968808</v>
      </c>
      <c r="H68" s="228">
        <v>0.86159500332623429</v>
      </c>
      <c r="I68" s="228">
        <v>0.7455194972097765</v>
      </c>
      <c r="J68" s="228">
        <v>0.84396043548188671</v>
      </c>
      <c r="K68" s="228">
        <v>0.92115049813815109</v>
      </c>
      <c r="L68" s="231">
        <v>0.85489206439958876</v>
      </c>
    </row>
    <row r="69" spans="3:12" ht="15" customHeight="1">
      <c r="C69" s="324" t="s">
        <v>37</v>
      </c>
      <c r="D69" s="325"/>
      <c r="E69" s="228">
        <v>8.3788199160310523E-2</v>
      </c>
      <c r="F69" s="228">
        <v>0.15094186230720957</v>
      </c>
      <c r="G69" s="228">
        <v>5.8325629756245743E-2</v>
      </c>
      <c r="H69" s="228">
        <v>0.10589836627629504</v>
      </c>
      <c r="I69" s="228">
        <v>0.2544805027902235</v>
      </c>
      <c r="J69" s="228">
        <v>0.13890414810962665</v>
      </c>
      <c r="K69" s="228">
        <v>7.8849501861848859E-2</v>
      </c>
      <c r="L69" s="231">
        <v>0.1273357908970007</v>
      </c>
    </row>
    <row r="70" spans="3:12" ht="15">
      <c r="C70" s="324" t="s">
        <v>38</v>
      </c>
      <c r="D70" s="325"/>
      <c r="E70" s="228">
        <v>2.497296068506269E-2</v>
      </c>
      <c r="F70" s="228">
        <v>1.9408417875182212E-2</v>
      </c>
      <c r="G70" s="228">
        <v>1.1549461974066129E-2</v>
      </c>
      <c r="H70" s="228">
        <v>3.2506630397470711E-2</v>
      </c>
      <c r="I70" s="228">
        <v>0</v>
      </c>
      <c r="J70" s="228">
        <v>0</v>
      </c>
      <c r="K70" s="228">
        <v>0</v>
      </c>
      <c r="L70" s="231">
        <v>1.6616352640701638E-2</v>
      </c>
    </row>
    <row r="71" spans="3:12" ht="15">
      <c r="C71" s="324" t="s">
        <v>36</v>
      </c>
      <c r="D71" s="325"/>
      <c r="E71" s="228">
        <v>9.6925561572568772E-5</v>
      </c>
      <c r="F71" s="228">
        <v>0</v>
      </c>
      <c r="G71" s="228">
        <v>0</v>
      </c>
      <c r="H71" s="228">
        <v>0</v>
      </c>
      <c r="I71" s="228">
        <v>0</v>
      </c>
      <c r="J71" s="228">
        <v>1.7135416408486662E-2</v>
      </c>
      <c r="K71" s="228">
        <v>0</v>
      </c>
      <c r="L71" s="231">
        <v>1.1557920627089571E-3</v>
      </c>
    </row>
    <row r="98" spans="3:3">
      <c r="C98" s="203" t="s">
        <v>186</v>
      </c>
    </row>
  </sheetData>
  <sortState ref="C67:L71">
    <sortCondition descending="1" ref="L67:L71"/>
  </sortState>
  <mergeCells count="13">
    <mergeCell ref="C65:L65"/>
    <mergeCell ref="C68:D68"/>
    <mergeCell ref="C69:D69"/>
    <mergeCell ref="C70:D70"/>
    <mergeCell ref="C71:D71"/>
    <mergeCell ref="C43:D43"/>
    <mergeCell ref="C13:M16"/>
    <mergeCell ref="C8:M10"/>
    <mergeCell ref="C56:C58"/>
    <mergeCell ref="C44:C46"/>
    <mergeCell ref="C47:C49"/>
    <mergeCell ref="C50:C52"/>
    <mergeCell ref="C53:C55"/>
  </mergeCells>
  <pageMargins left="0.75" right="0.75" top="1" bottom="1" header="1" footer="1"/>
  <pageSetup orientation="portrait" verticalDpi="0" r:id="rId1"/>
  <headerFooter>
    <oddHeader>&amp;L&amp;C&amp;Z</oddHeader>
    <oddFooter>&amp;L&amp;C&amp;Z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B3:W37"/>
  <sheetViews>
    <sheetView showGridLines="0" topLeftCell="B1" workbookViewId="0">
      <selection activeCell="B1" sqref="B1"/>
    </sheetView>
  </sheetViews>
  <sheetFormatPr baseColWidth="10" defaultColWidth="9.140625" defaultRowHeight="12.75"/>
  <cols>
    <col min="2" max="16" width="12.7109375" customWidth="1"/>
    <col min="17" max="17" width="9.85546875" bestFit="1" customWidth="1"/>
    <col min="20" max="20" width="9.85546875" bestFit="1" customWidth="1"/>
  </cols>
  <sheetData>
    <row r="3" spans="2:23" ht="39" customHeight="1">
      <c r="B3" s="331" t="s">
        <v>40</v>
      </c>
      <c r="C3" s="332"/>
      <c r="D3" s="332"/>
      <c r="E3" s="334" t="s">
        <v>41</v>
      </c>
      <c r="F3" s="335"/>
      <c r="G3" s="336"/>
      <c r="H3" s="331" t="s">
        <v>42</v>
      </c>
      <c r="I3" s="332"/>
      <c r="J3" s="333"/>
      <c r="K3" s="331" t="s">
        <v>43</v>
      </c>
      <c r="L3" s="332"/>
      <c r="M3" s="333"/>
      <c r="N3" s="331" t="s">
        <v>44</v>
      </c>
      <c r="O3" s="332"/>
      <c r="P3" s="333"/>
      <c r="Q3" s="331" t="s">
        <v>45</v>
      </c>
      <c r="R3" s="332"/>
      <c r="S3" s="333"/>
      <c r="T3" s="331" t="s">
        <v>46</v>
      </c>
      <c r="U3" s="332"/>
      <c r="V3" s="332"/>
    </row>
    <row r="4" spans="2:23">
      <c r="B4" s="58" t="s">
        <v>47</v>
      </c>
      <c r="C4" s="58" t="s">
        <v>48</v>
      </c>
      <c r="D4" s="58" t="s">
        <v>49</v>
      </c>
      <c r="E4" s="58" t="s">
        <v>47</v>
      </c>
      <c r="F4" s="58" t="s">
        <v>48</v>
      </c>
      <c r="G4" s="58" t="s">
        <v>49</v>
      </c>
      <c r="H4" s="58" t="s">
        <v>47</v>
      </c>
      <c r="I4" s="58" t="s">
        <v>48</v>
      </c>
      <c r="J4" s="58" t="s">
        <v>49</v>
      </c>
      <c r="K4" s="58" t="s">
        <v>47</v>
      </c>
      <c r="L4" s="58" t="s">
        <v>48</v>
      </c>
      <c r="M4" s="58" t="s">
        <v>49</v>
      </c>
      <c r="N4" s="58" t="s">
        <v>47</v>
      </c>
      <c r="O4" s="58" t="s">
        <v>48</v>
      </c>
      <c r="P4" s="58" t="s">
        <v>49</v>
      </c>
      <c r="Q4" s="58" t="s">
        <v>47</v>
      </c>
      <c r="R4" s="58" t="s">
        <v>48</v>
      </c>
      <c r="S4" s="58" t="s">
        <v>49</v>
      </c>
      <c r="T4" s="58" t="s">
        <v>47</v>
      </c>
      <c r="U4" s="58" t="s">
        <v>48</v>
      </c>
      <c r="V4" s="58" t="s">
        <v>49</v>
      </c>
      <c r="W4" s="58"/>
    </row>
    <row r="5" spans="2:23">
      <c r="B5" s="48">
        <f>$G31</f>
        <v>42815781</v>
      </c>
      <c r="C5" s="48">
        <f>$M31</f>
        <v>13905031</v>
      </c>
      <c r="D5" s="48">
        <f>$P31</f>
        <v>1365687</v>
      </c>
      <c r="E5" s="48">
        <f>$G32</f>
        <v>26510344</v>
      </c>
      <c r="F5" s="48">
        <f>$M32</f>
        <v>8106486</v>
      </c>
      <c r="G5" s="48">
        <f>$P32</f>
        <v>721781</v>
      </c>
      <c r="H5" s="48">
        <f>$G33</f>
        <v>19481373</v>
      </c>
      <c r="I5" s="48">
        <f>$M33</f>
        <v>3688975</v>
      </c>
      <c r="J5" s="48">
        <f>$P33</f>
        <v>476597</v>
      </c>
      <c r="K5" s="48">
        <f>$G34</f>
        <v>26478067</v>
      </c>
      <c r="L5" s="48">
        <f>$M34</f>
        <v>7918282</v>
      </c>
      <c r="M5" s="48">
        <f>$P34</f>
        <v>656485</v>
      </c>
      <c r="N5" s="48">
        <f>$G35</f>
        <v>21222502</v>
      </c>
      <c r="O5" s="48">
        <f>$M35</f>
        <v>8096215</v>
      </c>
      <c r="P5" s="48">
        <f>$P35</f>
        <v>14898</v>
      </c>
      <c r="Q5" s="48">
        <f>$G36</f>
        <v>8440001</v>
      </c>
      <c r="R5" s="48">
        <f>$M36</f>
        <v>1910841</v>
      </c>
      <c r="S5" s="48">
        <f>$P36</f>
        <v>44448</v>
      </c>
      <c r="T5" s="48">
        <f>$G37</f>
        <v>6320376</v>
      </c>
      <c r="U5" s="48">
        <f>$M37</f>
        <v>580799</v>
      </c>
      <c r="V5" s="48">
        <f>$P37</f>
        <v>16130</v>
      </c>
    </row>
    <row r="6" spans="2:23">
      <c r="B6" s="49">
        <f>H31</f>
        <v>0.78500000000000003</v>
      </c>
      <c r="C6" s="49">
        <f>N31</f>
        <v>0.61860000000000004</v>
      </c>
      <c r="D6" s="51">
        <f>Q31</f>
        <v>0.41260000000000002</v>
      </c>
      <c r="E6" s="49">
        <f>H32</f>
        <v>0.73119999999999996</v>
      </c>
      <c r="F6" s="49">
        <f>N32</f>
        <v>0.69850000000000001</v>
      </c>
      <c r="G6" s="51">
        <f>Q32</f>
        <v>0.58150000000000002</v>
      </c>
      <c r="H6" s="49">
        <f>H33</f>
        <v>0.77029999999999998</v>
      </c>
      <c r="I6" s="49">
        <f>N33</f>
        <v>0.81620000000000004</v>
      </c>
      <c r="J6" s="51">
        <f>Q33</f>
        <v>0.64129999999999998</v>
      </c>
      <c r="K6" s="49">
        <f>H34</f>
        <v>0.7026</v>
      </c>
      <c r="L6" s="49">
        <f>N34</f>
        <v>0.71689999999999998</v>
      </c>
      <c r="M6" s="51">
        <f>Q34</f>
        <v>0.68889999999999996</v>
      </c>
      <c r="N6" s="49">
        <f>H35</f>
        <v>0.81830000000000003</v>
      </c>
      <c r="O6" s="49">
        <f>N35</f>
        <v>0.7903</v>
      </c>
      <c r="P6" s="51">
        <f>Q35</f>
        <v>0.18509999999999999</v>
      </c>
      <c r="Q6" s="49">
        <f>H36</f>
        <v>0.80730000000000002</v>
      </c>
      <c r="R6" s="49">
        <f>N36</f>
        <v>0.87160000000000004</v>
      </c>
      <c r="S6" s="51">
        <f>Q36</f>
        <v>0.84289999999999998</v>
      </c>
      <c r="T6" s="54">
        <f>H37</f>
        <v>0.77749999999999997</v>
      </c>
      <c r="U6" s="54">
        <f>N37</f>
        <v>0.55159999999999998</v>
      </c>
      <c r="V6" s="57">
        <f>Q37</f>
        <v>0.16550000000000001</v>
      </c>
    </row>
    <row r="29" spans="5:17">
      <c r="E29" s="326" t="s">
        <v>10</v>
      </c>
      <c r="F29" s="328" t="s">
        <v>35</v>
      </c>
      <c r="G29" s="329"/>
      <c r="H29" s="330"/>
      <c r="I29" s="328" t="s">
        <v>36</v>
      </c>
      <c r="J29" s="329"/>
      <c r="K29" s="330"/>
      <c r="L29" s="328" t="s">
        <v>37</v>
      </c>
      <c r="M29" s="329"/>
      <c r="N29" s="330"/>
      <c r="O29" s="328" t="s">
        <v>38</v>
      </c>
      <c r="P29" s="329"/>
      <c r="Q29" s="329"/>
    </row>
    <row r="30" spans="5:17" ht="25.5">
      <c r="E30" s="327"/>
      <c r="F30" s="18" t="s">
        <v>11</v>
      </c>
      <c r="G30" s="60" t="s">
        <v>39</v>
      </c>
      <c r="H30" s="60" t="s">
        <v>6</v>
      </c>
      <c r="I30" s="60" t="s">
        <v>11</v>
      </c>
      <c r="J30" s="60" t="s">
        <v>39</v>
      </c>
      <c r="K30" s="60" t="s">
        <v>6</v>
      </c>
      <c r="L30" s="60" t="s">
        <v>11</v>
      </c>
      <c r="M30" s="60" t="s">
        <v>39</v>
      </c>
      <c r="N30" s="60" t="s">
        <v>6</v>
      </c>
      <c r="O30" s="60" t="s">
        <v>11</v>
      </c>
      <c r="P30" s="60" t="s">
        <v>39</v>
      </c>
      <c r="Q30" s="61" t="s">
        <v>6</v>
      </c>
    </row>
    <row r="31" spans="5:17">
      <c r="E31" s="47" t="s">
        <v>40</v>
      </c>
      <c r="F31" s="48">
        <v>52134684</v>
      </c>
      <c r="G31" s="48">
        <v>42815781</v>
      </c>
      <c r="H31" s="49">
        <v>0.78500000000000003</v>
      </c>
      <c r="I31" s="50" t="s">
        <v>22</v>
      </c>
      <c r="J31" s="50" t="s">
        <v>22</v>
      </c>
      <c r="K31" s="46" t="s">
        <v>22</v>
      </c>
      <c r="L31" s="48">
        <v>20418588</v>
      </c>
      <c r="M31" s="48">
        <v>13905031</v>
      </c>
      <c r="N31" s="49">
        <v>0.61860000000000004</v>
      </c>
      <c r="O31" s="48">
        <v>2782116</v>
      </c>
      <c r="P31" s="48">
        <v>1365687</v>
      </c>
      <c r="Q31" s="51">
        <v>0.41260000000000002</v>
      </c>
    </row>
    <row r="32" spans="5:17">
      <c r="E32" s="47" t="s">
        <v>41</v>
      </c>
      <c r="F32" s="48">
        <v>30570672</v>
      </c>
      <c r="G32" s="48">
        <v>26510344</v>
      </c>
      <c r="H32" s="49">
        <v>0.73119999999999996</v>
      </c>
      <c r="I32" s="48">
        <v>286800</v>
      </c>
      <c r="J32" s="48">
        <v>77452</v>
      </c>
      <c r="K32" s="49">
        <v>0.39479999999999998</v>
      </c>
      <c r="L32" s="48">
        <v>10261872</v>
      </c>
      <c r="M32" s="48">
        <v>8106486</v>
      </c>
      <c r="N32" s="49">
        <v>0.69850000000000001</v>
      </c>
      <c r="O32" s="48">
        <v>1405440</v>
      </c>
      <c r="P32" s="48">
        <v>721781</v>
      </c>
      <c r="Q32" s="51">
        <v>0.58150000000000002</v>
      </c>
    </row>
    <row r="33" spans="5:17">
      <c r="E33" s="47" t="s">
        <v>42</v>
      </c>
      <c r="F33" s="48">
        <v>24406392</v>
      </c>
      <c r="G33" s="48">
        <v>19481373</v>
      </c>
      <c r="H33" s="49">
        <v>0.77029999999999998</v>
      </c>
      <c r="I33" s="50">
        <v>5652</v>
      </c>
      <c r="J33" s="50">
        <v>2208</v>
      </c>
      <c r="K33" s="46" t="s">
        <v>22</v>
      </c>
      <c r="L33" s="48">
        <v>4142352</v>
      </c>
      <c r="M33" s="48">
        <v>3688975</v>
      </c>
      <c r="N33" s="49">
        <v>0.81620000000000004</v>
      </c>
      <c r="O33" s="48">
        <v>736236</v>
      </c>
      <c r="P33" s="48">
        <v>476597</v>
      </c>
      <c r="Q33" s="51">
        <v>0.64129999999999998</v>
      </c>
    </row>
    <row r="34" spans="5:17">
      <c r="E34" s="47" t="s">
        <v>43</v>
      </c>
      <c r="F34" s="48">
        <v>30569184</v>
      </c>
      <c r="G34" s="48">
        <v>26478067</v>
      </c>
      <c r="H34" s="49">
        <v>0.7026</v>
      </c>
      <c r="I34" s="50">
        <v>20700</v>
      </c>
      <c r="J34" s="50">
        <v>2206</v>
      </c>
      <c r="K34" s="46" t="s">
        <v>22</v>
      </c>
      <c r="L34" s="48">
        <v>9069372</v>
      </c>
      <c r="M34" s="48">
        <v>7918282</v>
      </c>
      <c r="N34" s="49">
        <v>0.71689999999999998</v>
      </c>
      <c r="O34" s="48">
        <v>1189608</v>
      </c>
      <c r="P34" s="48">
        <v>656485</v>
      </c>
      <c r="Q34" s="51">
        <v>0.68889999999999996</v>
      </c>
    </row>
    <row r="35" spans="5:17">
      <c r="E35" s="47" t="s">
        <v>44</v>
      </c>
      <c r="F35" s="48">
        <v>23955720</v>
      </c>
      <c r="G35" s="48">
        <v>21222502</v>
      </c>
      <c r="H35" s="49">
        <v>0.81830000000000003</v>
      </c>
      <c r="I35" s="48">
        <v>3577848</v>
      </c>
      <c r="J35" s="48">
        <v>1407966</v>
      </c>
      <c r="K35" s="49">
        <v>0.32250000000000001</v>
      </c>
      <c r="L35" s="48">
        <v>9039828</v>
      </c>
      <c r="M35" s="48">
        <v>8096215</v>
      </c>
      <c r="N35" s="49">
        <v>0.7903</v>
      </c>
      <c r="O35" s="48">
        <v>56568</v>
      </c>
      <c r="P35" s="48">
        <v>14898</v>
      </c>
      <c r="Q35" s="51">
        <v>0.18509999999999999</v>
      </c>
    </row>
    <row r="36" spans="5:17">
      <c r="E36" s="47" t="s">
        <v>45</v>
      </c>
      <c r="F36" s="48">
        <v>9493212</v>
      </c>
      <c r="G36" s="48">
        <v>8440001</v>
      </c>
      <c r="H36" s="49">
        <v>0.80730000000000002</v>
      </c>
      <c r="I36" s="48">
        <v>495636</v>
      </c>
      <c r="J36" s="48">
        <v>184326</v>
      </c>
      <c r="K36" s="49">
        <v>0.47199999999999998</v>
      </c>
      <c r="L36" s="48">
        <v>2038608</v>
      </c>
      <c r="M36" s="48">
        <v>1910841</v>
      </c>
      <c r="N36" s="49">
        <v>0.87160000000000004</v>
      </c>
      <c r="O36" s="48">
        <v>47808</v>
      </c>
      <c r="P36" s="48">
        <v>44448</v>
      </c>
      <c r="Q36" s="51">
        <v>0.84289999999999998</v>
      </c>
    </row>
    <row r="37" spans="5:17">
      <c r="E37" s="52" t="s">
        <v>46</v>
      </c>
      <c r="F37" s="53">
        <v>7068888</v>
      </c>
      <c r="G37" s="53">
        <v>6320376</v>
      </c>
      <c r="H37" s="54">
        <v>0.77749999999999997</v>
      </c>
      <c r="I37" s="55" t="s">
        <v>22</v>
      </c>
      <c r="J37" s="55" t="s">
        <v>22</v>
      </c>
      <c r="K37" s="56" t="s">
        <v>22</v>
      </c>
      <c r="L37" s="53">
        <v>907956</v>
      </c>
      <c r="M37" s="53">
        <v>580799</v>
      </c>
      <c r="N37" s="54">
        <v>0.55159999999999998</v>
      </c>
      <c r="O37" s="53">
        <v>48108</v>
      </c>
      <c r="P37" s="53">
        <v>16130</v>
      </c>
      <c r="Q37" s="57">
        <v>0.16550000000000001</v>
      </c>
    </row>
  </sheetData>
  <mergeCells count="12">
    <mergeCell ref="Q3:S3"/>
    <mergeCell ref="T3:V3"/>
    <mergeCell ref="B3:D3"/>
    <mergeCell ref="E3:G3"/>
    <mergeCell ref="H3:J3"/>
    <mergeCell ref="K3:M3"/>
    <mergeCell ref="N3:P3"/>
    <mergeCell ref="E29:E30"/>
    <mergeCell ref="F29:H29"/>
    <mergeCell ref="I29:K29"/>
    <mergeCell ref="L29:N29"/>
    <mergeCell ref="O29:Q29"/>
  </mergeCells>
  <pageMargins left="0.75" right="0.75" top="1" bottom="1" header="1" footer="1"/>
  <pageSetup orientation="portrait" horizontalDpi="0" verticalDpi="0"/>
  <headerFooter>
    <oddHeader>&amp;L&amp;C&amp;Z</oddHeader>
    <oddFooter>&amp;L&amp;C&amp;Z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C7:N92"/>
  <sheetViews>
    <sheetView showGridLines="0" zoomScale="80" zoomScaleNormal="80" workbookViewId="0">
      <pane xSplit="2" ySplit="20" topLeftCell="C21" activePane="bottomRight" state="frozen"/>
      <selection pane="topRight" activeCell="C1" sqref="C1"/>
      <selection pane="bottomLeft" activeCell="A21" sqref="A21"/>
      <selection pane="bottomRight" activeCell="N16" sqref="N16"/>
    </sheetView>
  </sheetViews>
  <sheetFormatPr baseColWidth="10" defaultRowHeight="12.75"/>
  <cols>
    <col min="1" max="2" width="9.7109375" customWidth="1"/>
    <col min="3" max="3" width="45.28515625" customWidth="1"/>
    <col min="4" max="4" width="10.7109375" customWidth="1"/>
    <col min="5" max="12" width="16.7109375" customWidth="1"/>
    <col min="13" max="27" width="10.7109375" customWidth="1"/>
  </cols>
  <sheetData>
    <row r="7" spans="3:12" ht="13.5" thickBot="1"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8" spans="3:12" ht="12.75" customHeight="1" thickTop="1">
      <c r="C8" s="240" t="s">
        <v>219</v>
      </c>
      <c r="D8" s="240"/>
      <c r="E8" s="240"/>
      <c r="F8" s="240"/>
      <c r="G8" s="240"/>
      <c r="H8" s="240"/>
      <c r="I8" s="240"/>
      <c r="J8" s="240"/>
      <c r="K8" s="240"/>
      <c r="L8" s="240"/>
    </row>
    <row r="9" spans="3:12" ht="12.75" customHeight="1">
      <c r="C9" s="240"/>
      <c r="D9" s="240"/>
      <c r="E9" s="240"/>
      <c r="F9" s="240"/>
      <c r="G9" s="240"/>
      <c r="H9" s="240"/>
      <c r="I9" s="240"/>
      <c r="J9" s="240"/>
      <c r="K9" s="240"/>
      <c r="L9" s="240"/>
    </row>
    <row r="10" spans="3:12" ht="12.75" customHeight="1">
      <c r="C10" s="241"/>
      <c r="D10" s="241"/>
      <c r="E10" s="241"/>
      <c r="F10" s="241"/>
      <c r="G10" s="241"/>
      <c r="H10" s="241"/>
      <c r="I10" s="241"/>
      <c r="J10" s="241"/>
      <c r="K10" s="241"/>
      <c r="L10" s="241"/>
    </row>
    <row r="11" spans="3:12" ht="12.75" customHeight="1">
      <c r="C11" s="240"/>
      <c r="D11" s="240"/>
      <c r="E11" s="240"/>
      <c r="F11" s="240"/>
      <c r="G11" s="240"/>
      <c r="H11" s="240"/>
      <c r="I11" s="240"/>
      <c r="J11" s="240"/>
      <c r="K11" s="240"/>
      <c r="L11" s="240"/>
    </row>
    <row r="13" spans="3:12" ht="21.75" customHeight="1">
      <c r="C13" s="294" t="s">
        <v>227</v>
      </c>
      <c r="D13" s="294"/>
      <c r="E13" s="294"/>
      <c r="F13" s="294"/>
      <c r="G13" s="294"/>
      <c r="H13" s="294"/>
      <c r="I13" s="294"/>
      <c r="J13" s="294"/>
      <c r="K13" s="294"/>
      <c r="L13" s="294"/>
    </row>
    <row r="14" spans="3:12">
      <c r="C14" s="294"/>
      <c r="D14" s="294"/>
      <c r="E14" s="294"/>
      <c r="F14" s="294"/>
      <c r="G14" s="294"/>
      <c r="H14" s="294"/>
      <c r="I14" s="294"/>
      <c r="J14" s="294"/>
      <c r="K14" s="294"/>
      <c r="L14" s="294"/>
    </row>
    <row r="15" spans="3:12" ht="42" customHeight="1">
      <c r="C15" s="294"/>
      <c r="D15" s="294"/>
      <c r="E15" s="294"/>
      <c r="F15" s="294"/>
      <c r="G15" s="294"/>
      <c r="H15" s="294"/>
      <c r="I15" s="294"/>
      <c r="J15" s="294"/>
      <c r="K15" s="294"/>
      <c r="L15" s="294"/>
    </row>
    <row r="16" spans="3:12">
      <c r="C16" s="294"/>
      <c r="D16" s="294"/>
      <c r="E16" s="294"/>
      <c r="F16" s="294"/>
      <c r="G16" s="294"/>
      <c r="H16" s="294"/>
      <c r="I16" s="294"/>
      <c r="J16" s="294"/>
      <c r="K16" s="294"/>
      <c r="L16" s="294"/>
    </row>
    <row r="17" spans="3:14">
      <c r="C17" s="294"/>
      <c r="D17" s="294"/>
      <c r="E17" s="294"/>
      <c r="F17" s="294"/>
      <c r="G17" s="294"/>
      <c r="H17" s="294"/>
      <c r="I17" s="294"/>
      <c r="J17" s="294"/>
      <c r="K17" s="294"/>
      <c r="L17" s="294"/>
    </row>
    <row r="18" spans="3:14">
      <c r="C18" s="294"/>
      <c r="D18" s="294"/>
      <c r="E18" s="294"/>
      <c r="F18" s="294"/>
      <c r="G18" s="294"/>
      <c r="H18" s="294"/>
      <c r="I18" s="294"/>
      <c r="J18" s="294"/>
      <c r="K18" s="294"/>
      <c r="L18" s="294"/>
    </row>
    <row r="20" spans="3:14" ht="38.25">
      <c r="C20" s="269" t="s">
        <v>110</v>
      </c>
      <c r="D20" s="270"/>
      <c r="E20" s="124" t="s">
        <v>101</v>
      </c>
      <c r="F20" s="124" t="s">
        <v>102</v>
      </c>
      <c r="G20" s="124" t="s">
        <v>103</v>
      </c>
      <c r="H20" s="124" t="s">
        <v>104</v>
      </c>
      <c r="I20" s="124" t="s">
        <v>93</v>
      </c>
      <c r="J20" s="124" t="s">
        <v>94</v>
      </c>
      <c r="K20" s="124" t="s">
        <v>95</v>
      </c>
      <c r="L20" s="124" t="s">
        <v>34</v>
      </c>
    </row>
    <row r="21" spans="3:14" ht="25.5">
      <c r="C21" s="217" t="s">
        <v>194</v>
      </c>
      <c r="D21" s="220" t="s">
        <v>112</v>
      </c>
      <c r="E21" s="80">
        <v>1788738</v>
      </c>
      <c r="F21" s="80">
        <v>783845</v>
      </c>
      <c r="G21" s="80">
        <v>675302</v>
      </c>
      <c r="H21" s="80">
        <v>1223858</v>
      </c>
      <c r="I21" s="80">
        <v>269569</v>
      </c>
      <c r="J21" s="80">
        <v>118038</v>
      </c>
      <c r="K21" s="80">
        <v>89555</v>
      </c>
      <c r="L21" s="81">
        <f>SUM(E21:K21)</f>
        <v>4948905</v>
      </c>
      <c r="M21" s="151"/>
      <c r="N21" s="1"/>
    </row>
    <row r="22" spans="3:14">
      <c r="C22" s="218"/>
      <c r="D22" s="221" t="s">
        <v>39</v>
      </c>
      <c r="E22" s="83">
        <v>290683</v>
      </c>
      <c r="F22" s="83">
        <v>253525</v>
      </c>
      <c r="G22" s="83">
        <v>123999</v>
      </c>
      <c r="H22" s="83">
        <v>50259</v>
      </c>
      <c r="I22" s="83">
        <v>36173</v>
      </c>
      <c r="J22" s="83">
        <v>0</v>
      </c>
      <c r="K22" s="83">
        <v>7954</v>
      </c>
      <c r="L22" s="232">
        <f>SUM(E22:K22)</f>
        <v>762593</v>
      </c>
      <c r="M22" s="151"/>
      <c r="N22" s="1"/>
    </row>
    <row r="23" spans="3:14">
      <c r="C23" s="219"/>
      <c r="D23" s="222" t="s">
        <v>96</v>
      </c>
      <c r="E23" s="85">
        <v>0.16250000000000001</v>
      </c>
      <c r="F23" s="85">
        <v>0.32340000000000002</v>
      </c>
      <c r="G23" s="85">
        <v>0.18360000000000001</v>
      </c>
      <c r="H23" s="85">
        <v>4.1099999999999998E-2</v>
      </c>
      <c r="I23" s="85">
        <v>0.13420000000000001</v>
      </c>
      <c r="J23" s="85">
        <v>0</v>
      </c>
      <c r="K23" s="85">
        <v>8.8800000000000004E-2</v>
      </c>
      <c r="L23" s="86">
        <f>L22/L21</f>
        <v>0.15409327922035279</v>
      </c>
      <c r="M23" s="151"/>
      <c r="N23" s="1"/>
    </row>
    <row r="24" spans="3:14" ht="25.5">
      <c r="C24" s="217" t="s">
        <v>195</v>
      </c>
      <c r="D24" s="220" t="s">
        <v>112</v>
      </c>
      <c r="E24" s="93">
        <v>284262</v>
      </c>
      <c r="F24" s="80">
        <v>39993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232">
        <f>SUM(E24:K24)</f>
        <v>324255</v>
      </c>
      <c r="M24" s="151"/>
      <c r="N24" s="1"/>
    </row>
    <row r="25" spans="3:14">
      <c r="C25" s="218"/>
      <c r="D25" s="221" t="s">
        <v>39</v>
      </c>
      <c r="E25" s="83">
        <v>78412</v>
      </c>
      <c r="F25" s="83">
        <v>9355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232">
        <f>SUM(E25:K25)</f>
        <v>87767</v>
      </c>
      <c r="M25" s="151"/>
      <c r="N25" s="1"/>
    </row>
    <row r="26" spans="3:14">
      <c r="C26" s="219"/>
      <c r="D26" s="222" t="s">
        <v>96</v>
      </c>
      <c r="E26" s="85">
        <v>0.27579999999999999</v>
      </c>
      <c r="F26" s="85">
        <v>0.2339</v>
      </c>
      <c r="G26" s="85" t="s">
        <v>178</v>
      </c>
      <c r="H26" s="85" t="s">
        <v>178</v>
      </c>
      <c r="I26" s="85" t="s">
        <v>178</v>
      </c>
      <c r="J26" s="85" t="s">
        <v>178</v>
      </c>
      <c r="K26" s="85" t="s">
        <v>178</v>
      </c>
      <c r="L26" s="86">
        <f>L25/L24</f>
        <v>0.27067277297188941</v>
      </c>
      <c r="M26" s="151"/>
      <c r="N26" s="1"/>
    </row>
    <row r="27" spans="3:14" ht="38.25">
      <c r="C27" s="217" t="s">
        <v>196</v>
      </c>
      <c r="D27" s="220" t="s">
        <v>112</v>
      </c>
      <c r="E27" s="80">
        <v>896605</v>
      </c>
      <c r="F27" s="80">
        <v>74708</v>
      </c>
      <c r="G27" s="80">
        <v>390484</v>
      </c>
      <c r="H27" s="80">
        <v>190953</v>
      </c>
      <c r="I27" s="80">
        <v>0</v>
      </c>
      <c r="J27" s="80">
        <v>0</v>
      </c>
      <c r="K27" s="80">
        <v>0</v>
      </c>
      <c r="L27" s="232">
        <f>SUM(E27:K27)</f>
        <v>1552750</v>
      </c>
      <c r="M27" s="151"/>
      <c r="N27" s="1"/>
    </row>
    <row r="28" spans="3:14">
      <c r="C28" s="218"/>
      <c r="D28" s="221" t="s">
        <v>39</v>
      </c>
      <c r="E28" s="83">
        <v>82442</v>
      </c>
      <c r="F28" s="83">
        <v>7089</v>
      </c>
      <c r="G28" s="83">
        <v>86841</v>
      </c>
      <c r="H28" s="83">
        <v>40839</v>
      </c>
      <c r="I28" s="83">
        <v>0</v>
      </c>
      <c r="J28" s="83">
        <v>0</v>
      </c>
      <c r="K28" s="83">
        <v>0</v>
      </c>
      <c r="L28" s="232">
        <f>SUM(E28:K28)</f>
        <v>217211</v>
      </c>
      <c r="M28" s="151"/>
      <c r="N28" s="1"/>
    </row>
    <row r="29" spans="3:14">
      <c r="C29" s="219"/>
      <c r="D29" s="222" t="s">
        <v>96</v>
      </c>
      <c r="E29" s="85">
        <v>9.1899999999999996E-2</v>
      </c>
      <c r="F29" s="85">
        <v>9.4899999999999998E-2</v>
      </c>
      <c r="G29" s="85">
        <v>0.22239999999999999</v>
      </c>
      <c r="H29" s="85">
        <v>0.21390000000000001</v>
      </c>
      <c r="I29" s="85" t="s">
        <v>178</v>
      </c>
      <c r="J29" s="85" t="s">
        <v>178</v>
      </c>
      <c r="K29" s="85" t="s">
        <v>178</v>
      </c>
      <c r="L29" s="86">
        <f>L28/L27</f>
        <v>0.13988794075028177</v>
      </c>
      <c r="M29" s="151"/>
      <c r="N29" s="1"/>
    </row>
    <row r="30" spans="3:14" ht="25.5">
      <c r="C30" s="217" t="s">
        <v>197</v>
      </c>
      <c r="D30" s="220" t="s">
        <v>112</v>
      </c>
      <c r="E30" s="80">
        <v>540784</v>
      </c>
      <c r="F30" s="80">
        <v>78088</v>
      </c>
      <c r="G30" s="80">
        <v>554611</v>
      </c>
      <c r="H30" s="80">
        <v>152901</v>
      </c>
      <c r="I30" s="80">
        <v>0</v>
      </c>
      <c r="J30" s="80">
        <v>75054</v>
      </c>
      <c r="K30" s="80">
        <v>181639</v>
      </c>
      <c r="L30" s="232">
        <f>SUM(E30:K30)</f>
        <v>1583077</v>
      </c>
      <c r="M30" s="151"/>
      <c r="N30" s="1"/>
    </row>
    <row r="31" spans="3:14">
      <c r="C31" s="218"/>
      <c r="D31" s="221" t="s">
        <v>39</v>
      </c>
      <c r="E31" s="83">
        <v>44036</v>
      </c>
      <c r="F31" s="83">
        <v>19326</v>
      </c>
      <c r="G31" s="83">
        <v>124688</v>
      </c>
      <c r="H31" s="83">
        <v>58482</v>
      </c>
      <c r="I31" s="83">
        <v>0</v>
      </c>
      <c r="J31" s="83">
        <v>17005</v>
      </c>
      <c r="K31" s="83">
        <v>40434</v>
      </c>
      <c r="L31" s="232">
        <f>SUM(E31:K31)</f>
        <v>303971</v>
      </c>
      <c r="M31" s="151"/>
      <c r="N31" s="1"/>
    </row>
    <row r="32" spans="3:14">
      <c r="C32" s="219"/>
      <c r="D32" s="222" t="s">
        <v>96</v>
      </c>
      <c r="E32" s="85">
        <v>8.14E-2</v>
      </c>
      <c r="F32" s="85">
        <v>0.2475</v>
      </c>
      <c r="G32" s="85">
        <v>0.2248</v>
      </c>
      <c r="H32" s="85">
        <v>0.38250000000000001</v>
      </c>
      <c r="I32" s="85" t="s">
        <v>178</v>
      </c>
      <c r="J32" s="85">
        <v>0.2266</v>
      </c>
      <c r="K32" s="85">
        <v>0.22259999999999999</v>
      </c>
      <c r="L32" s="86">
        <f>L31/L30</f>
        <v>0.19201277006740669</v>
      </c>
      <c r="M32" s="151"/>
      <c r="N32" s="1"/>
    </row>
    <row r="33" spans="3:14">
      <c r="C33" s="217" t="s">
        <v>198</v>
      </c>
      <c r="D33" s="220" t="s">
        <v>112</v>
      </c>
      <c r="E33" s="80">
        <v>2563572</v>
      </c>
      <c r="F33" s="80">
        <v>1094787</v>
      </c>
      <c r="G33" s="80">
        <v>898175</v>
      </c>
      <c r="H33" s="80">
        <v>3592975</v>
      </c>
      <c r="I33" s="80">
        <v>253641</v>
      </c>
      <c r="J33" s="80">
        <v>468351</v>
      </c>
      <c r="K33" s="80">
        <v>227286</v>
      </c>
      <c r="L33" s="232">
        <f>SUM(E33:K33)</f>
        <v>9098787</v>
      </c>
      <c r="M33" s="151"/>
      <c r="N33" s="1"/>
    </row>
    <row r="34" spans="3:14">
      <c r="C34" s="218"/>
      <c r="D34" s="221" t="s">
        <v>39</v>
      </c>
      <c r="E34" s="83">
        <v>315778</v>
      </c>
      <c r="F34" s="83">
        <v>125912</v>
      </c>
      <c r="G34" s="83">
        <v>208926</v>
      </c>
      <c r="H34" s="83">
        <v>637100</v>
      </c>
      <c r="I34" s="83">
        <v>32026</v>
      </c>
      <c r="J34" s="83">
        <v>132022</v>
      </c>
      <c r="K34" s="83">
        <v>69631</v>
      </c>
      <c r="L34" s="232">
        <f>SUM(E34:K34)</f>
        <v>1521395</v>
      </c>
      <c r="M34" s="151"/>
      <c r="N34" s="1"/>
    </row>
    <row r="35" spans="3:14">
      <c r="C35" s="219"/>
      <c r="D35" s="222" t="s">
        <v>96</v>
      </c>
      <c r="E35" s="85">
        <v>0.1232</v>
      </c>
      <c r="F35" s="85">
        <v>0.115</v>
      </c>
      <c r="G35" s="85">
        <v>0.2326</v>
      </c>
      <c r="H35" s="85">
        <v>0.17730000000000001</v>
      </c>
      <c r="I35" s="85">
        <v>0.1263</v>
      </c>
      <c r="J35" s="85">
        <v>0.28189999999999998</v>
      </c>
      <c r="K35" s="85">
        <v>0.30640000000000001</v>
      </c>
      <c r="L35" s="86">
        <f>L34/L33</f>
        <v>0.1672085520850197</v>
      </c>
      <c r="M35" s="151"/>
      <c r="N35" s="1"/>
    </row>
    <row r="36" spans="3:14" ht="38.25">
      <c r="C36" s="217" t="s">
        <v>199</v>
      </c>
      <c r="D36" s="220" t="s">
        <v>112</v>
      </c>
      <c r="E36" s="80">
        <v>91049</v>
      </c>
      <c r="F36" s="80">
        <v>211027</v>
      </c>
      <c r="G36" s="80">
        <v>309991</v>
      </c>
      <c r="H36" s="80">
        <v>100370</v>
      </c>
      <c r="I36" s="80">
        <v>0</v>
      </c>
      <c r="J36" s="80">
        <v>0</v>
      </c>
      <c r="K36" s="80">
        <v>0</v>
      </c>
      <c r="L36" s="232">
        <f>SUM(E36:K36)</f>
        <v>712437</v>
      </c>
      <c r="M36" s="151"/>
      <c r="N36" s="1"/>
    </row>
    <row r="37" spans="3:14">
      <c r="C37" s="218"/>
      <c r="D37" s="221" t="s">
        <v>39</v>
      </c>
      <c r="E37" s="83">
        <v>10275</v>
      </c>
      <c r="F37" s="83">
        <v>46313</v>
      </c>
      <c r="G37" s="83">
        <v>65595</v>
      </c>
      <c r="H37" s="83">
        <v>27587</v>
      </c>
      <c r="I37" s="83">
        <v>0</v>
      </c>
      <c r="J37" s="83">
        <v>0</v>
      </c>
      <c r="K37" s="83">
        <v>0</v>
      </c>
      <c r="L37" s="232">
        <f>SUM(E37:K37)</f>
        <v>149770</v>
      </c>
      <c r="M37" s="151"/>
      <c r="N37" s="1"/>
    </row>
    <row r="38" spans="3:14">
      <c r="C38" s="219"/>
      <c r="D38" s="222" t="s">
        <v>96</v>
      </c>
      <c r="E38" s="85">
        <v>0.1128</v>
      </c>
      <c r="F38" s="85">
        <v>0.2195</v>
      </c>
      <c r="G38" s="85">
        <v>0.21160000000000001</v>
      </c>
      <c r="H38" s="85">
        <v>0.27489999999999998</v>
      </c>
      <c r="I38" s="85" t="s">
        <v>178</v>
      </c>
      <c r="J38" s="85" t="s">
        <v>178</v>
      </c>
      <c r="K38" s="85" t="s">
        <v>178</v>
      </c>
      <c r="L38" s="86">
        <f>L37/L36</f>
        <v>0.21022209683101803</v>
      </c>
      <c r="M38" s="151"/>
      <c r="N38" s="1"/>
    </row>
    <row r="39" spans="3:14" ht="51">
      <c r="C39" s="217" t="s">
        <v>200</v>
      </c>
      <c r="D39" s="220" t="s">
        <v>112</v>
      </c>
      <c r="E39" s="80">
        <v>76161</v>
      </c>
      <c r="F39" s="80">
        <v>257032</v>
      </c>
      <c r="G39" s="80">
        <v>395062</v>
      </c>
      <c r="H39" s="80">
        <v>477372</v>
      </c>
      <c r="I39" s="80">
        <v>0</v>
      </c>
      <c r="J39" s="80">
        <v>0</v>
      </c>
      <c r="K39" s="80">
        <v>0</v>
      </c>
      <c r="L39" s="232">
        <f>SUM(E39:K39)</f>
        <v>1205627</v>
      </c>
      <c r="M39" s="151"/>
      <c r="N39" s="1"/>
    </row>
    <row r="40" spans="3:14">
      <c r="C40" s="218"/>
      <c r="D40" s="221" t="s">
        <v>39</v>
      </c>
      <c r="E40" s="83">
        <v>19575</v>
      </c>
      <c r="F40" s="83">
        <v>48590</v>
      </c>
      <c r="G40" s="83">
        <v>86518</v>
      </c>
      <c r="H40" s="83">
        <v>132446</v>
      </c>
      <c r="I40" s="83">
        <v>0</v>
      </c>
      <c r="J40" s="83">
        <v>0</v>
      </c>
      <c r="K40" s="83">
        <v>0</v>
      </c>
      <c r="L40" s="232">
        <f>SUM(E40:K40)</f>
        <v>287129</v>
      </c>
      <c r="M40" s="151"/>
      <c r="N40" s="1"/>
    </row>
    <row r="41" spans="3:14">
      <c r="C41" s="219"/>
      <c r="D41" s="222" t="s">
        <v>96</v>
      </c>
      <c r="E41" s="85">
        <v>0.25700000000000001</v>
      </c>
      <c r="F41" s="85">
        <v>0.189</v>
      </c>
      <c r="G41" s="85">
        <v>0.219</v>
      </c>
      <c r="H41" s="85">
        <v>0.27739999999999998</v>
      </c>
      <c r="I41" s="85" t="s">
        <v>178</v>
      </c>
      <c r="J41" s="85" t="s">
        <v>178</v>
      </c>
      <c r="K41" s="85" t="s">
        <v>178</v>
      </c>
      <c r="L41" s="86">
        <f>L40/L39</f>
        <v>0.23815740689284498</v>
      </c>
      <c r="M41" s="151"/>
      <c r="N41" s="1"/>
    </row>
    <row r="42" spans="3:14" ht="51">
      <c r="C42" s="217" t="s">
        <v>201</v>
      </c>
      <c r="D42" s="220" t="s">
        <v>112</v>
      </c>
      <c r="E42" s="80">
        <v>112984</v>
      </c>
      <c r="F42" s="80">
        <v>204916</v>
      </c>
      <c r="G42" s="80">
        <v>484671</v>
      </c>
      <c r="H42" s="80">
        <v>203862</v>
      </c>
      <c r="I42" s="80">
        <v>0</v>
      </c>
      <c r="J42" s="80">
        <v>0</v>
      </c>
      <c r="K42" s="80">
        <v>0</v>
      </c>
      <c r="L42" s="232">
        <f>SUM(E42:K42)</f>
        <v>1006433</v>
      </c>
      <c r="M42" s="151"/>
      <c r="N42" s="1"/>
    </row>
    <row r="43" spans="3:14">
      <c r="C43" s="218"/>
      <c r="D43" s="221" t="s">
        <v>39</v>
      </c>
      <c r="E43" s="83">
        <v>17793</v>
      </c>
      <c r="F43" s="83">
        <v>44756</v>
      </c>
      <c r="G43" s="83">
        <v>108305</v>
      </c>
      <c r="H43" s="83">
        <v>76396</v>
      </c>
      <c r="I43" s="83">
        <v>0</v>
      </c>
      <c r="J43" s="83">
        <v>0</v>
      </c>
      <c r="K43" s="83">
        <v>0</v>
      </c>
      <c r="L43" s="232">
        <f>SUM(E43:K43)</f>
        <v>247250</v>
      </c>
      <c r="M43" s="151"/>
      <c r="N43" s="1"/>
    </row>
    <row r="44" spans="3:14">
      <c r="C44" s="219"/>
      <c r="D44" s="222" t="s">
        <v>96</v>
      </c>
      <c r="E44" s="85">
        <v>0.1575</v>
      </c>
      <c r="F44" s="85">
        <v>0.21840000000000001</v>
      </c>
      <c r="G44" s="85">
        <v>0.2235</v>
      </c>
      <c r="H44" s="85">
        <v>0.37469999999999998</v>
      </c>
      <c r="I44" s="85" t="s">
        <v>178</v>
      </c>
      <c r="J44" s="85" t="s">
        <v>178</v>
      </c>
      <c r="K44" s="85" t="s">
        <v>178</v>
      </c>
      <c r="L44" s="86">
        <f>L43/L42</f>
        <v>0.24566960741549612</v>
      </c>
      <c r="M44" s="151"/>
      <c r="N44" s="1"/>
    </row>
    <row r="45" spans="3:14" ht="25.5">
      <c r="C45" s="217" t="s">
        <v>202</v>
      </c>
      <c r="D45" s="220" t="s">
        <v>112</v>
      </c>
      <c r="E45" s="80">
        <v>335998</v>
      </c>
      <c r="F45" s="80">
        <v>325952</v>
      </c>
      <c r="G45" s="80">
        <v>472460</v>
      </c>
      <c r="H45" s="80">
        <v>190240</v>
      </c>
      <c r="I45" s="80">
        <v>40404</v>
      </c>
      <c r="J45" s="80">
        <v>195116</v>
      </c>
      <c r="K45" s="80">
        <v>104236</v>
      </c>
      <c r="L45" s="232">
        <f>SUM(E45:K45)</f>
        <v>1664406</v>
      </c>
      <c r="M45" s="151"/>
      <c r="N45" s="1"/>
    </row>
    <row r="46" spans="3:14">
      <c r="C46" s="218"/>
      <c r="D46" s="221" t="s">
        <v>39</v>
      </c>
      <c r="E46" s="83">
        <v>53809</v>
      </c>
      <c r="F46" s="83">
        <v>54309</v>
      </c>
      <c r="G46" s="83">
        <v>114344</v>
      </c>
      <c r="H46" s="83">
        <v>62450</v>
      </c>
      <c r="I46" s="83">
        <v>29263</v>
      </c>
      <c r="J46" s="83">
        <v>71380</v>
      </c>
      <c r="K46" s="83">
        <v>22245</v>
      </c>
      <c r="L46" s="232">
        <f>SUM(E46:K46)</f>
        <v>407800</v>
      </c>
      <c r="M46" s="151"/>
      <c r="N46" s="1"/>
    </row>
    <row r="47" spans="3:14">
      <c r="C47" s="219"/>
      <c r="D47" s="222" t="s">
        <v>96</v>
      </c>
      <c r="E47" s="85">
        <v>0.16009999999999999</v>
      </c>
      <c r="F47" s="85">
        <v>0.1666</v>
      </c>
      <c r="G47" s="85">
        <v>0.24199999999999999</v>
      </c>
      <c r="H47" s="85">
        <v>0.32829999999999998</v>
      </c>
      <c r="I47" s="85">
        <v>0.72430000000000005</v>
      </c>
      <c r="J47" s="85">
        <v>0.36580000000000001</v>
      </c>
      <c r="K47" s="85">
        <v>0.21340000000000001</v>
      </c>
      <c r="L47" s="86">
        <f>L46/L45</f>
        <v>0.2450123347308289</v>
      </c>
      <c r="M47" s="151"/>
      <c r="N47" s="1"/>
    </row>
    <row r="48" spans="3:14" ht="38.25">
      <c r="C48" s="217" t="s">
        <v>203</v>
      </c>
      <c r="D48" s="220" t="s">
        <v>112</v>
      </c>
      <c r="E48" s="80">
        <v>480208</v>
      </c>
      <c r="F48" s="80">
        <v>240765</v>
      </c>
      <c r="G48" s="80">
        <v>322619</v>
      </c>
      <c r="H48" s="80">
        <v>229605</v>
      </c>
      <c r="I48" s="80">
        <v>30144</v>
      </c>
      <c r="J48" s="80">
        <v>29398</v>
      </c>
      <c r="K48" s="80">
        <v>132850</v>
      </c>
      <c r="L48" s="232">
        <f>SUM(E48:K48)</f>
        <v>1465589</v>
      </c>
      <c r="M48" s="151"/>
      <c r="N48" s="1"/>
    </row>
    <row r="49" spans="3:14">
      <c r="C49" s="218"/>
      <c r="D49" s="221" t="s">
        <v>39</v>
      </c>
      <c r="E49" s="83">
        <v>60772</v>
      </c>
      <c r="F49" s="83">
        <v>53128</v>
      </c>
      <c r="G49" s="83">
        <v>71395</v>
      </c>
      <c r="H49" s="83">
        <v>41256</v>
      </c>
      <c r="I49" s="83">
        <v>8604</v>
      </c>
      <c r="J49" s="83">
        <v>10287</v>
      </c>
      <c r="K49" s="83">
        <v>25283</v>
      </c>
      <c r="L49" s="232">
        <f>SUM(E49:K49)</f>
        <v>270725</v>
      </c>
      <c r="M49" s="151"/>
      <c r="N49" s="1"/>
    </row>
    <row r="50" spans="3:14">
      <c r="C50" s="219"/>
      <c r="D50" s="222" t="s">
        <v>96</v>
      </c>
      <c r="E50" s="85">
        <v>0.12659999999999999</v>
      </c>
      <c r="F50" s="85">
        <v>0.22070000000000001</v>
      </c>
      <c r="G50" s="85">
        <v>0.2213</v>
      </c>
      <c r="H50" s="85">
        <v>0.1797</v>
      </c>
      <c r="I50" s="85">
        <v>0.28539999999999999</v>
      </c>
      <c r="J50" s="85">
        <v>0.34989999999999999</v>
      </c>
      <c r="K50" s="85">
        <v>0.1903</v>
      </c>
      <c r="L50" s="86">
        <f>L49/L48</f>
        <v>0.18472095519275869</v>
      </c>
      <c r="M50" s="151"/>
      <c r="N50" s="1"/>
    </row>
    <row r="51" spans="3:14" ht="25.5">
      <c r="C51" s="217" t="s">
        <v>204</v>
      </c>
      <c r="D51" s="220" t="s">
        <v>112</v>
      </c>
      <c r="E51" s="80">
        <v>1342448</v>
      </c>
      <c r="F51" s="80">
        <v>624621</v>
      </c>
      <c r="G51" s="80">
        <v>478205</v>
      </c>
      <c r="H51" s="80">
        <v>175680</v>
      </c>
      <c r="I51" s="80">
        <v>1714077</v>
      </c>
      <c r="J51" s="80">
        <v>552420</v>
      </c>
      <c r="K51" s="80">
        <v>422635</v>
      </c>
      <c r="L51" s="232">
        <f>SUM(E51:K51)</f>
        <v>5310086</v>
      </c>
      <c r="M51" s="151"/>
      <c r="N51" s="1"/>
    </row>
    <row r="52" spans="3:14">
      <c r="C52" s="218"/>
      <c r="D52" s="221" t="s">
        <v>39</v>
      </c>
      <c r="E52" s="83">
        <v>331780</v>
      </c>
      <c r="F52" s="83">
        <v>124905</v>
      </c>
      <c r="G52" s="83">
        <v>71805</v>
      </c>
      <c r="H52" s="83">
        <v>71003</v>
      </c>
      <c r="I52" s="83">
        <v>367379</v>
      </c>
      <c r="J52" s="83">
        <v>115967</v>
      </c>
      <c r="K52" s="83">
        <v>110025</v>
      </c>
      <c r="L52" s="232">
        <f>SUM(E52:K52)</f>
        <v>1192864</v>
      </c>
      <c r="M52" s="151"/>
      <c r="N52" s="1"/>
    </row>
    <row r="53" spans="3:14">
      <c r="C53" s="219"/>
      <c r="D53" s="222" t="s">
        <v>96</v>
      </c>
      <c r="E53" s="85">
        <v>0.24709999999999999</v>
      </c>
      <c r="F53" s="85">
        <v>0.2</v>
      </c>
      <c r="G53" s="85">
        <v>0.1502</v>
      </c>
      <c r="H53" s="85">
        <v>0.4042</v>
      </c>
      <c r="I53" s="85">
        <v>0.21429999999999999</v>
      </c>
      <c r="J53" s="85">
        <v>0.2099</v>
      </c>
      <c r="K53" s="85">
        <v>0.26029999999999998</v>
      </c>
      <c r="L53" s="86">
        <f>L52/L51</f>
        <v>0.22464118283583354</v>
      </c>
      <c r="M53" s="151"/>
      <c r="N53" s="1"/>
    </row>
    <row r="54" spans="3:14">
      <c r="C54" s="217" t="s">
        <v>205</v>
      </c>
      <c r="D54" s="220" t="s">
        <v>112</v>
      </c>
      <c r="E54" s="80">
        <v>2268325</v>
      </c>
      <c r="F54" s="80">
        <v>1104950</v>
      </c>
      <c r="G54" s="80">
        <v>808106</v>
      </c>
      <c r="H54" s="80">
        <v>1075911</v>
      </c>
      <c r="I54" s="80">
        <v>790886</v>
      </c>
      <c r="J54" s="80">
        <v>451461</v>
      </c>
      <c r="K54" s="80">
        <v>45163</v>
      </c>
      <c r="L54" s="232">
        <f>SUM(E54:K54)</f>
        <v>6544802</v>
      </c>
      <c r="M54" s="151"/>
      <c r="N54" s="1"/>
    </row>
    <row r="55" spans="3:14">
      <c r="C55" s="218"/>
      <c r="D55" s="221" t="s">
        <v>39</v>
      </c>
      <c r="E55" s="83">
        <v>608619</v>
      </c>
      <c r="F55" s="83">
        <v>321136</v>
      </c>
      <c r="G55" s="83">
        <v>188277</v>
      </c>
      <c r="H55" s="83">
        <v>451740</v>
      </c>
      <c r="I55" s="83">
        <v>153331</v>
      </c>
      <c r="J55" s="83">
        <v>132014</v>
      </c>
      <c r="K55" s="83">
        <v>12865</v>
      </c>
      <c r="L55" s="232">
        <f>SUM(E55:K55)</f>
        <v>1867982</v>
      </c>
      <c r="M55" s="151"/>
      <c r="N55" s="1"/>
    </row>
    <row r="56" spans="3:14">
      <c r="C56" s="219"/>
      <c r="D56" s="222" t="s">
        <v>96</v>
      </c>
      <c r="E56" s="85">
        <v>0.26829999999999998</v>
      </c>
      <c r="F56" s="85">
        <v>0.29060000000000002</v>
      </c>
      <c r="G56" s="85">
        <v>0.23300000000000001</v>
      </c>
      <c r="H56" s="85">
        <v>0.4199</v>
      </c>
      <c r="I56" s="85">
        <v>0.19389999999999999</v>
      </c>
      <c r="J56" s="85">
        <v>0.29239999999999999</v>
      </c>
      <c r="K56" s="85">
        <v>0.28489999999999999</v>
      </c>
      <c r="L56" s="86">
        <f>L55/L54</f>
        <v>0.28541459313818812</v>
      </c>
      <c r="M56" s="151"/>
      <c r="N56" s="1"/>
    </row>
    <row r="57" spans="3:14" ht="25.5">
      <c r="C57" s="217" t="s">
        <v>206</v>
      </c>
      <c r="D57" s="220" t="s">
        <v>112</v>
      </c>
      <c r="E57" s="80">
        <v>1738957</v>
      </c>
      <c r="F57" s="80">
        <v>275626</v>
      </c>
      <c r="G57" s="80">
        <v>384324</v>
      </c>
      <c r="H57" s="80">
        <v>10000</v>
      </c>
      <c r="I57" s="80">
        <v>959546</v>
      </c>
      <c r="J57" s="80">
        <v>278921</v>
      </c>
      <c r="K57" s="80">
        <v>189206</v>
      </c>
      <c r="L57" s="232">
        <f>SUM(E57:K57)</f>
        <v>3836580</v>
      </c>
      <c r="M57" s="151"/>
      <c r="N57" s="1"/>
    </row>
    <row r="58" spans="3:14">
      <c r="C58" s="218"/>
      <c r="D58" s="221" t="s">
        <v>39</v>
      </c>
      <c r="E58" s="83">
        <v>431829</v>
      </c>
      <c r="F58" s="83">
        <v>50213</v>
      </c>
      <c r="G58" s="83">
        <v>86417</v>
      </c>
      <c r="H58" s="83">
        <v>4676</v>
      </c>
      <c r="I58" s="83">
        <v>242404</v>
      </c>
      <c r="J58" s="83">
        <v>67597</v>
      </c>
      <c r="K58" s="83">
        <v>51930</v>
      </c>
      <c r="L58" s="232">
        <f>SUM(E58:K58)</f>
        <v>935066</v>
      </c>
      <c r="M58" s="151"/>
      <c r="N58" s="1"/>
    </row>
    <row r="59" spans="3:14">
      <c r="C59" s="219"/>
      <c r="D59" s="222" t="s">
        <v>96</v>
      </c>
      <c r="E59" s="85">
        <v>0.24829999999999999</v>
      </c>
      <c r="F59" s="85">
        <v>0.1822</v>
      </c>
      <c r="G59" s="85">
        <v>0.22489999999999999</v>
      </c>
      <c r="H59" s="85">
        <v>0.46760000000000002</v>
      </c>
      <c r="I59" s="85">
        <v>0.25259999999999999</v>
      </c>
      <c r="J59" s="85">
        <v>0.2424</v>
      </c>
      <c r="K59" s="85">
        <v>0.27450000000000002</v>
      </c>
      <c r="L59" s="86">
        <f>L58/L57</f>
        <v>0.24372383737599634</v>
      </c>
      <c r="M59" s="151"/>
      <c r="N59" s="1"/>
    </row>
    <row r="60" spans="3:14" ht="25.5">
      <c r="C60" s="217" t="s">
        <v>207</v>
      </c>
      <c r="D60" s="220" t="s">
        <v>112</v>
      </c>
      <c r="E60" s="80">
        <v>1500786</v>
      </c>
      <c r="F60" s="80">
        <v>729318</v>
      </c>
      <c r="G60" s="80">
        <v>420991</v>
      </c>
      <c r="H60" s="80">
        <v>490273</v>
      </c>
      <c r="I60" s="80">
        <v>2886867</v>
      </c>
      <c r="J60" s="80">
        <v>1209413</v>
      </c>
      <c r="K60" s="80">
        <v>183414</v>
      </c>
      <c r="L60" s="232">
        <f>SUM(E60:K60)</f>
        <v>7421062</v>
      </c>
      <c r="M60" s="151"/>
      <c r="N60" s="1"/>
    </row>
    <row r="61" spans="3:14">
      <c r="C61" s="218"/>
      <c r="D61" s="221" t="s">
        <v>39</v>
      </c>
      <c r="E61" s="83">
        <v>219673</v>
      </c>
      <c r="F61" s="83">
        <v>168885</v>
      </c>
      <c r="G61" s="83">
        <v>92096</v>
      </c>
      <c r="H61" s="83">
        <v>191137</v>
      </c>
      <c r="I61" s="83">
        <v>715036</v>
      </c>
      <c r="J61" s="83">
        <v>346375</v>
      </c>
      <c r="K61" s="83">
        <v>37545</v>
      </c>
      <c r="L61" s="232">
        <f>SUM(E61:K61)</f>
        <v>1770747</v>
      </c>
      <c r="M61" s="151"/>
      <c r="N61" s="1"/>
    </row>
    <row r="62" spans="3:14">
      <c r="C62" s="219"/>
      <c r="D62" s="222" t="s">
        <v>96</v>
      </c>
      <c r="E62" s="85">
        <v>0.1464</v>
      </c>
      <c r="F62" s="85">
        <v>0.2316</v>
      </c>
      <c r="G62" s="85">
        <v>0.21879999999999999</v>
      </c>
      <c r="H62" s="85">
        <v>0.38990000000000002</v>
      </c>
      <c r="I62" s="85">
        <v>0.2477</v>
      </c>
      <c r="J62" s="85">
        <v>0.28639999999999999</v>
      </c>
      <c r="K62" s="85">
        <v>0.20469999999999999</v>
      </c>
      <c r="L62" s="86">
        <f>L61/L60</f>
        <v>0.23861099664711061</v>
      </c>
      <c r="M62" s="151"/>
      <c r="N62" s="1"/>
    </row>
    <row r="63" spans="3:14">
      <c r="C63" s="217" t="s">
        <v>208</v>
      </c>
      <c r="D63" s="220" t="s">
        <v>112</v>
      </c>
      <c r="E63" s="80">
        <v>993247</v>
      </c>
      <c r="F63" s="80">
        <v>271257</v>
      </c>
      <c r="G63" s="80">
        <v>337301</v>
      </c>
      <c r="H63" s="80">
        <v>141108</v>
      </c>
      <c r="I63" s="80">
        <v>202091</v>
      </c>
      <c r="J63" s="80">
        <v>45583</v>
      </c>
      <c r="K63" s="80">
        <v>111185</v>
      </c>
      <c r="L63" s="232">
        <f>SUM(E63:K63)</f>
        <v>2101772</v>
      </c>
      <c r="M63" s="151"/>
      <c r="N63" s="1"/>
    </row>
    <row r="64" spans="3:14">
      <c r="C64" s="218"/>
      <c r="D64" s="221" t="s">
        <v>39</v>
      </c>
      <c r="E64" s="83">
        <v>164118</v>
      </c>
      <c r="F64" s="83">
        <v>54284</v>
      </c>
      <c r="G64" s="83">
        <v>73845</v>
      </c>
      <c r="H64" s="83">
        <v>18052</v>
      </c>
      <c r="I64" s="83">
        <v>59620</v>
      </c>
      <c r="J64" s="83">
        <v>30884</v>
      </c>
      <c r="K64" s="83">
        <v>23698</v>
      </c>
      <c r="L64" s="232">
        <f>SUM(E64:K64)</f>
        <v>424501</v>
      </c>
      <c r="M64" s="151"/>
      <c r="N64" s="1"/>
    </row>
    <row r="65" spans="3:14">
      <c r="C65" s="219"/>
      <c r="D65" s="222" t="s">
        <v>96</v>
      </c>
      <c r="E65" s="85">
        <v>0.16520000000000001</v>
      </c>
      <c r="F65" s="85">
        <v>0.2001</v>
      </c>
      <c r="G65" s="85">
        <v>0.21890000000000001</v>
      </c>
      <c r="H65" s="85">
        <v>0.12790000000000001</v>
      </c>
      <c r="I65" s="85">
        <v>0.29499999999999998</v>
      </c>
      <c r="J65" s="85">
        <v>0.67749999999999999</v>
      </c>
      <c r="K65" s="85">
        <v>0.21310000000000001</v>
      </c>
      <c r="L65" s="86">
        <f>L64/L63</f>
        <v>0.20197290667113274</v>
      </c>
      <c r="M65" s="151"/>
      <c r="N65" s="1"/>
    </row>
    <row r="66" spans="3:14" ht="25.5">
      <c r="C66" s="217" t="s">
        <v>209</v>
      </c>
      <c r="D66" s="220" t="s">
        <v>112</v>
      </c>
      <c r="E66" s="80">
        <v>3695598</v>
      </c>
      <c r="F66" s="80">
        <v>577432</v>
      </c>
      <c r="G66" s="80">
        <v>214123</v>
      </c>
      <c r="H66" s="80">
        <v>413132</v>
      </c>
      <c r="I66" s="80">
        <v>173670</v>
      </c>
      <c r="J66" s="80">
        <v>87382</v>
      </c>
      <c r="K66" s="80">
        <v>134265</v>
      </c>
      <c r="L66" s="232">
        <f>SUM(E66:K66)</f>
        <v>5295602</v>
      </c>
      <c r="M66" s="151"/>
      <c r="N66" s="1"/>
    </row>
    <row r="67" spans="3:14">
      <c r="C67" s="218"/>
      <c r="D67" s="221" t="s">
        <v>39</v>
      </c>
      <c r="E67" s="83">
        <v>1007637</v>
      </c>
      <c r="F67" s="83">
        <v>123292</v>
      </c>
      <c r="G67" s="83">
        <v>42330</v>
      </c>
      <c r="H67" s="83">
        <v>135426</v>
      </c>
      <c r="I67" s="83">
        <v>44062</v>
      </c>
      <c r="J67" s="83">
        <v>21218</v>
      </c>
      <c r="K67" s="83">
        <v>32274</v>
      </c>
      <c r="L67" s="232">
        <f>SUM(E67:K67)</f>
        <v>1406239</v>
      </c>
      <c r="M67" s="151"/>
      <c r="N67" s="1"/>
    </row>
    <row r="68" spans="3:14">
      <c r="C68" s="219"/>
      <c r="D68" s="222" t="s">
        <v>96</v>
      </c>
      <c r="E68" s="85">
        <v>0.2727</v>
      </c>
      <c r="F68" s="85">
        <v>0.2135</v>
      </c>
      <c r="G68" s="85">
        <v>0.19769999999999999</v>
      </c>
      <c r="H68" s="85">
        <v>0.32779999999999998</v>
      </c>
      <c r="I68" s="85">
        <v>0.25369999999999998</v>
      </c>
      <c r="J68" s="85">
        <v>0.24279999999999999</v>
      </c>
      <c r="K68" s="85">
        <v>0.2404</v>
      </c>
      <c r="L68" s="86">
        <f>L67/L66</f>
        <v>0.26554846833277879</v>
      </c>
      <c r="M68" s="151"/>
      <c r="N68" s="1"/>
    </row>
    <row r="69" spans="3:14" ht="25.5">
      <c r="C69" s="217" t="s">
        <v>210</v>
      </c>
      <c r="D69" s="220" t="s">
        <v>112</v>
      </c>
      <c r="E69" s="80">
        <v>0</v>
      </c>
      <c r="F69" s="80">
        <v>0</v>
      </c>
      <c r="G69" s="80">
        <v>0</v>
      </c>
      <c r="H69" s="80">
        <v>0</v>
      </c>
      <c r="I69" s="80">
        <v>1013639</v>
      </c>
      <c r="J69" s="80">
        <v>0</v>
      </c>
      <c r="K69" s="80">
        <v>0</v>
      </c>
      <c r="L69" s="232">
        <f>SUM(E69:K69)</f>
        <v>1013639</v>
      </c>
      <c r="M69" s="151"/>
      <c r="N69" s="1"/>
    </row>
    <row r="70" spans="3:14">
      <c r="C70" s="218"/>
      <c r="D70" s="221" t="s">
        <v>39</v>
      </c>
      <c r="E70" s="83">
        <v>0</v>
      </c>
      <c r="F70" s="83">
        <v>0</v>
      </c>
      <c r="G70" s="83">
        <v>0</v>
      </c>
      <c r="H70" s="83">
        <v>0</v>
      </c>
      <c r="I70" s="83">
        <v>276228</v>
      </c>
      <c r="J70" s="83">
        <v>0</v>
      </c>
      <c r="K70" s="83">
        <v>0</v>
      </c>
      <c r="L70" s="232">
        <f>SUM(E70:K70)</f>
        <v>276228</v>
      </c>
      <c r="M70" s="151"/>
      <c r="N70" s="1"/>
    </row>
    <row r="71" spans="3:14">
      <c r="C71" s="219"/>
      <c r="D71" s="222" t="s">
        <v>96</v>
      </c>
      <c r="E71" s="85" t="s">
        <v>178</v>
      </c>
      <c r="F71" s="85" t="s">
        <v>178</v>
      </c>
      <c r="G71" s="85" t="s">
        <v>178</v>
      </c>
      <c r="H71" s="85" t="s">
        <v>178</v>
      </c>
      <c r="I71" s="85">
        <v>0.27250000000000002</v>
      </c>
      <c r="J71" s="85" t="s">
        <v>178</v>
      </c>
      <c r="K71" s="85" t="s">
        <v>178</v>
      </c>
      <c r="L71" s="86">
        <f>L70/L69</f>
        <v>0.27251121947754575</v>
      </c>
      <c r="M71" s="151"/>
      <c r="N71" s="1"/>
    </row>
    <row r="72" spans="3:14" ht="25.5">
      <c r="C72" s="217" t="s">
        <v>211</v>
      </c>
      <c r="D72" s="220" t="s">
        <v>112</v>
      </c>
      <c r="E72" s="80">
        <v>1084743</v>
      </c>
      <c r="F72" s="80">
        <v>170112</v>
      </c>
      <c r="G72" s="80">
        <v>286430</v>
      </c>
      <c r="H72" s="80">
        <v>235444</v>
      </c>
      <c r="I72" s="80">
        <v>143220</v>
      </c>
      <c r="J72" s="80">
        <v>323148</v>
      </c>
      <c r="K72" s="80">
        <v>51618</v>
      </c>
      <c r="L72" s="232">
        <f>SUM(E72:K72)</f>
        <v>2294715</v>
      </c>
      <c r="M72" s="151"/>
      <c r="N72" s="1"/>
    </row>
    <row r="73" spans="3:14">
      <c r="C73" s="218"/>
      <c r="D73" s="221" t="s">
        <v>39</v>
      </c>
      <c r="E73" s="83">
        <v>393901</v>
      </c>
      <c r="F73" s="83">
        <v>37980</v>
      </c>
      <c r="G73" s="83">
        <v>67627</v>
      </c>
      <c r="H73" s="83">
        <v>85558</v>
      </c>
      <c r="I73" s="83">
        <v>2781</v>
      </c>
      <c r="J73" s="83">
        <v>119273</v>
      </c>
      <c r="K73" s="83">
        <v>11273</v>
      </c>
      <c r="L73" s="232">
        <f>SUM(E73:K73)</f>
        <v>718393</v>
      </c>
      <c r="M73" s="151"/>
      <c r="N73" s="1"/>
    </row>
    <row r="74" spans="3:14">
      <c r="C74" s="219"/>
      <c r="D74" s="222" t="s">
        <v>96</v>
      </c>
      <c r="E74" s="85">
        <v>0.36309999999999998</v>
      </c>
      <c r="F74" s="85">
        <v>0.2233</v>
      </c>
      <c r="G74" s="85">
        <v>0.2361</v>
      </c>
      <c r="H74" s="85">
        <v>0.3634</v>
      </c>
      <c r="I74" s="85">
        <v>1.9400000000000001E-2</v>
      </c>
      <c r="J74" s="85">
        <v>0.36909999999999998</v>
      </c>
      <c r="K74" s="85">
        <v>0.21840000000000001</v>
      </c>
      <c r="L74" s="86">
        <f>L73/L72</f>
        <v>0.31306414957848794</v>
      </c>
      <c r="M74" s="151"/>
      <c r="N74" s="1"/>
    </row>
    <row r="75" spans="3:14">
      <c r="C75" s="217" t="s">
        <v>212</v>
      </c>
      <c r="D75" s="220" t="s">
        <v>112</v>
      </c>
      <c r="E75" s="80">
        <v>1224733</v>
      </c>
      <c r="F75" s="80">
        <v>311795</v>
      </c>
      <c r="G75" s="80">
        <v>468004</v>
      </c>
      <c r="H75" s="80">
        <v>332548</v>
      </c>
      <c r="I75" s="80">
        <v>441999</v>
      </c>
      <c r="J75" s="80">
        <v>155103</v>
      </c>
      <c r="K75" s="80">
        <v>155340</v>
      </c>
      <c r="L75" s="232">
        <f>SUM(E75:K75)</f>
        <v>3089522</v>
      </c>
      <c r="M75" s="151"/>
      <c r="N75" s="1"/>
    </row>
    <row r="76" spans="3:14">
      <c r="C76" s="218"/>
      <c r="D76" s="221" t="s">
        <v>39</v>
      </c>
      <c r="E76" s="83">
        <v>285946</v>
      </c>
      <c r="F76" s="83">
        <v>68721</v>
      </c>
      <c r="G76" s="83">
        <v>111676</v>
      </c>
      <c r="H76" s="83">
        <v>125726</v>
      </c>
      <c r="I76" s="83">
        <v>88484</v>
      </c>
      <c r="J76" s="83">
        <v>40510</v>
      </c>
      <c r="K76" s="83">
        <v>30321</v>
      </c>
      <c r="L76" s="232">
        <f>SUM(E76:K76)</f>
        <v>751384</v>
      </c>
      <c r="M76" s="151"/>
      <c r="N76" s="1"/>
    </row>
    <row r="77" spans="3:14">
      <c r="C77" s="219"/>
      <c r="D77" s="222" t="s">
        <v>96</v>
      </c>
      <c r="E77" s="85">
        <v>0.23350000000000001</v>
      </c>
      <c r="F77" s="85">
        <v>0.22040000000000001</v>
      </c>
      <c r="G77" s="85">
        <v>0.23860000000000001</v>
      </c>
      <c r="H77" s="85">
        <v>0.37809999999999999</v>
      </c>
      <c r="I77" s="85">
        <v>0.20019999999999999</v>
      </c>
      <c r="J77" s="85">
        <v>0.26119999999999999</v>
      </c>
      <c r="K77" s="85">
        <v>0.19520000000000001</v>
      </c>
      <c r="L77" s="86">
        <f>L76/L75</f>
        <v>0.24320396488518289</v>
      </c>
      <c r="M77" s="151"/>
      <c r="N77" s="1"/>
    </row>
    <row r="78" spans="3:14" ht="25.5">
      <c r="C78" s="217" t="s">
        <v>213</v>
      </c>
      <c r="D78" s="220" t="s">
        <v>112</v>
      </c>
      <c r="E78" s="80">
        <v>863032</v>
      </c>
      <c r="F78" s="80">
        <v>569160</v>
      </c>
      <c r="G78" s="80">
        <v>150074</v>
      </c>
      <c r="H78" s="80">
        <v>196569</v>
      </c>
      <c r="I78" s="80">
        <v>2844739</v>
      </c>
      <c r="J78" s="80">
        <v>443730</v>
      </c>
      <c r="K78" s="80">
        <v>68717</v>
      </c>
      <c r="L78" s="232">
        <f>SUM(E78:K78)</f>
        <v>5136021</v>
      </c>
      <c r="M78" s="151"/>
      <c r="N78" s="1"/>
    </row>
    <row r="79" spans="3:14">
      <c r="C79" s="218"/>
      <c r="D79" s="221" t="s">
        <v>39</v>
      </c>
      <c r="E79" s="83">
        <v>219106</v>
      </c>
      <c r="F79" s="83">
        <v>126823</v>
      </c>
      <c r="G79" s="83">
        <v>33024</v>
      </c>
      <c r="H79" s="83">
        <v>95988</v>
      </c>
      <c r="I79" s="83">
        <v>418643</v>
      </c>
      <c r="J79" s="83">
        <v>92047</v>
      </c>
      <c r="K79" s="83">
        <v>8204</v>
      </c>
      <c r="L79" s="232">
        <f>SUM(E79:K79)</f>
        <v>993835</v>
      </c>
      <c r="M79" s="151"/>
      <c r="N79" s="1"/>
    </row>
    <row r="80" spans="3:14">
      <c r="C80" s="219"/>
      <c r="D80" s="222" t="s">
        <v>96</v>
      </c>
      <c r="E80" s="85">
        <v>0.25390000000000001</v>
      </c>
      <c r="F80" s="85">
        <v>0.2228</v>
      </c>
      <c r="G80" s="85">
        <v>0.22009999999999999</v>
      </c>
      <c r="H80" s="85">
        <v>0.48830000000000001</v>
      </c>
      <c r="I80" s="85">
        <v>0.1472</v>
      </c>
      <c r="J80" s="85">
        <v>0.2074</v>
      </c>
      <c r="K80" s="85">
        <v>0.11940000000000001</v>
      </c>
      <c r="L80" s="86">
        <f>L79/L78</f>
        <v>0.19350290818514956</v>
      </c>
      <c r="M80" s="151"/>
      <c r="N80" s="1"/>
    </row>
    <row r="81" spans="3:14" ht="38.25">
      <c r="C81" s="217" t="s">
        <v>214</v>
      </c>
      <c r="D81" s="220" t="s">
        <v>112</v>
      </c>
      <c r="E81" s="80">
        <v>0</v>
      </c>
      <c r="F81" s="80">
        <v>0</v>
      </c>
      <c r="G81" s="80">
        <v>0</v>
      </c>
      <c r="H81" s="80">
        <v>0</v>
      </c>
      <c r="I81" s="80">
        <v>926606</v>
      </c>
      <c r="J81" s="80">
        <v>0</v>
      </c>
      <c r="K81" s="80">
        <v>0</v>
      </c>
      <c r="L81" s="232">
        <f>SUM(E81:K81)</f>
        <v>926606</v>
      </c>
      <c r="M81" s="151"/>
      <c r="N81" s="1"/>
    </row>
    <row r="82" spans="3:14">
      <c r="C82" s="218"/>
      <c r="D82" s="221" t="s">
        <v>39</v>
      </c>
      <c r="E82" s="83">
        <v>0</v>
      </c>
      <c r="F82" s="83">
        <v>0</v>
      </c>
      <c r="G82" s="83">
        <v>0</v>
      </c>
      <c r="H82" s="83">
        <v>0</v>
      </c>
      <c r="I82" s="83">
        <v>120017</v>
      </c>
      <c r="J82" s="83">
        <v>0</v>
      </c>
      <c r="K82" s="83">
        <v>0</v>
      </c>
      <c r="L82" s="232">
        <f>SUM(E82:K82)</f>
        <v>120017</v>
      </c>
      <c r="M82" s="151"/>
      <c r="N82" s="1"/>
    </row>
    <row r="83" spans="3:14">
      <c r="C83" s="219"/>
      <c r="D83" s="222" t="s">
        <v>96</v>
      </c>
      <c r="E83" s="85" t="s">
        <v>178</v>
      </c>
      <c r="F83" s="85" t="s">
        <v>178</v>
      </c>
      <c r="G83" s="85" t="s">
        <v>178</v>
      </c>
      <c r="H83" s="85" t="s">
        <v>178</v>
      </c>
      <c r="I83" s="85">
        <v>0.1295</v>
      </c>
      <c r="J83" s="85" t="s">
        <v>178</v>
      </c>
      <c r="K83" s="85" t="s">
        <v>178</v>
      </c>
      <c r="L83" s="86">
        <f>L82/L81</f>
        <v>0.12952322777966038</v>
      </c>
      <c r="M83" s="151"/>
      <c r="N83" s="1"/>
    </row>
    <row r="84" spans="3:14" ht="38.25">
      <c r="C84" s="217" t="s">
        <v>215</v>
      </c>
      <c r="D84" s="220" t="s">
        <v>112</v>
      </c>
      <c r="E84" s="80">
        <v>402913</v>
      </c>
      <c r="F84" s="80">
        <v>197526</v>
      </c>
      <c r="G84" s="80">
        <v>333700</v>
      </c>
      <c r="H84" s="80">
        <v>195204</v>
      </c>
      <c r="I84" s="80">
        <v>0</v>
      </c>
      <c r="J84" s="80">
        <v>5000</v>
      </c>
      <c r="K84" s="80">
        <v>0</v>
      </c>
      <c r="L84" s="232">
        <f>SUM(E84:K84)</f>
        <v>1134343</v>
      </c>
      <c r="M84" s="151"/>
      <c r="N84" s="1"/>
    </row>
    <row r="85" spans="3:14">
      <c r="C85" s="218"/>
      <c r="D85" s="221" t="s">
        <v>39</v>
      </c>
      <c r="E85" s="83">
        <v>69613</v>
      </c>
      <c r="F85" s="83">
        <v>45618</v>
      </c>
      <c r="G85" s="83">
        <v>77187</v>
      </c>
      <c r="H85" s="83">
        <v>123357</v>
      </c>
      <c r="I85" s="83">
        <v>0</v>
      </c>
      <c r="J85" s="83">
        <v>0</v>
      </c>
      <c r="K85" s="83">
        <v>0</v>
      </c>
      <c r="L85" s="232">
        <f>SUM(E85:K85)</f>
        <v>315775</v>
      </c>
      <c r="M85" s="151"/>
      <c r="N85" s="1"/>
    </row>
    <row r="86" spans="3:14">
      <c r="C86" s="219"/>
      <c r="D86" s="222" t="s">
        <v>96</v>
      </c>
      <c r="E86" s="85">
        <v>0.17280000000000001</v>
      </c>
      <c r="F86" s="85">
        <v>0.23089999999999999</v>
      </c>
      <c r="G86" s="85">
        <v>0.23130000000000001</v>
      </c>
      <c r="H86" s="85">
        <v>0.63190000000000002</v>
      </c>
      <c r="I86" s="85" t="s">
        <v>178</v>
      </c>
      <c r="J86" s="85">
        <v>0</v>
      </c>
      <c r="K86" s="85" t="s">
        <v>178</v>
      </c>
      <c r="L86" s="86">
        <f>L85/L84</f>
        <v>0.27837699884426492</v>
      </c>
      <c r="M86" s="151"/>
      <c r="N86" s="1"/>
    </row>
    <row r="87" spans="3:14">
      <c r="C87" s="337" t="s">
        <v>8</v>
      </c>
      <c r="D87" s="223" t="s">
        <v>177</v>
      </c>
      <c r="E87" s="233">
        <f>+E21+E24+E27+E30+E33+E36+E39+E42+E45+E48+E54+E51+E57+E60+E63+E66+E69+E72+E75++E78+E81+E84</f>
        <v>22285143</v>
      </c>
      <c r="F87" s="233">
        <f t="shared" ref="F87:K87" si="0">+F21+F24+F27+F30+F33+F36+F39+F42+F45+F48+F54+F51+F57+F60+F63+F66+F69+F72+F75++F78+F81+F84</f>
        <v>8142910</v>
      </c>
      <c r="G87" s="233">
        <f t="shared" si="0"/>
        <v>8384633</v>
      </c>
      <c r="H87" s="233">
        <f t="shared" si="0"/>
        <v>9628005</v>
      </c>
      <c r="I87" s="233">
        <f t="shared" si="0"/>
        <v>12691098</v>
      </c>
      <c r="J87" s="233">
        <f t="shared" si="0"/>
        <v>4438118</v>
      </c>
      <c r="K87" s="233">
        <f t="shared" si="0"/>
        <v>2097109</v>
      </c>
      <c r="L87" s="88">
        <f>SUM(E87:K87)</f>
        <v>67667016</v>
      </c>
      <c r="M87" s="151"/>
    </row>
    <row r="88" spans="3:14">
      <c r="C88" s="338"/>
      <c r="D88" s="224" t="s">
        <v>39</v>
      </c>
      <c r="E88" s="234">
        <f>+E22+E25+E28+E31+E34+E37+E40+E43+E46+E49+E55+E52+E58+E61+E64+E67+E70+E73+E76+E79+E82+E85</f>
        <v>4705797</v>
      </c>
      <c r="F88" s="234">
        <f t="shared" ref="F88:K88" si="1">+F22+F25+F28+F31+F34+F37+F40+F43+F46+F49+F55+F52+F58+F61+F64+F67+F70+F73+F76+F79+F82+F85</f>
        <v>1784160</v>
      </c>
      <c r="G88" s="234">
        <f t="shared" si="1"/>
        <v>1834895</v>
      </c>
      <c r="H88" s="234">
        <f t="shared" si="1"/>
        <v>2429478</v>
      </c>
      <c r="I88" s="234">
        <f t="shared" si="1"/>
        <v>2594051</v>
      </c>
      <c r="J88" s="234">
        <f t="shared" si="1"/>
        <v>1196579</v>
      </c>
      <c r="K88" s="234">
        <f t="shared" si="1"/>
        <v>483682</v>
      </c>
      <c r="L88" s="234">
        <f>SUM(E88:K88)</f>
        <v>15028642</v>
      </c>
    </row>
    <row r="89" spans="3:14">
      <c r="C89" s="339"/>
      <c r="D89" s="225" t="s">
        <v>115</v>
      </c>
      <c r="E89" s="91">
        <f>+E88/E87</f>
        <v>0.21116297077384696</v>
      </c>
      <c r="F89" s="91">
        <f t="shared" ref="F89:L89" si="2">+F88/F87</f>
        <v>0.21910594615438461</v>
      </c>
      <c r="G89" s="91">
        <f t="shared" si="2"/>
        <v>0.2188402283081442</v>
      </c>
      <c r="H89" s="91">
        <f t="shared" si="2"/>
        <v>0.25233451789856776</v>
      </c>
      <c r="I89" s="91">
        <f t="shared" si="2"/>
        <v>0.20439925686493005</v>
      </c>
      <c r="J89" s="91">
        <f t="shared" si="2"/>
        <v>0.26961405712962117</v>
      </c>
      <c r="K89" s="91">
        <f t="shared" si="2"/>
        <v>0.23064227944279481</v>
      </c>
      <c r="L89" s="91">
        <f t="shared" si="2"/>
        <v>0.22209701104597254</v>
      </c>
    </row>
    <row r="92" spans="3:14">
      <c r="C92" s="203" t="s">
        <v>186</v>
      </c>
    </row>
  </sheetData>
  <sortState ref="C46:D53">
    <sortCondition descending="1" ref="D46:D53"/>
  </sortState>
  <mergeCells count="5">
    <mergeCell ref="C87:C89"/>
    <mergeCell ref="C13:L18"/>
    <mergeCell ref="C8:L10"/>
    <mergeCell ref="C11:L11"/>
    <mergeCell ref="C20:D20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8"/>
  <sheetViews>
    <sheetView showGridLines="0" zoomScale="90" zoomScaleNormal="90" workbookViewId="0">
      <selection activeCell="N23" sqref="N23"/>
    </sheetView>
  </sheetViews>
  <sheetFormatPr baseColWidth="10" defaultColWidth="9.140625" defaultRowHeight="12.75"/>
  <cols>
    <col min="1" max="1" width="9.140625" style="2"/>
    <col min="2" max="2" width="12.5703125" style="2" customWidth="1"/>
    <col min="3" max="3" width="60.140625" style="2" customWidth="1"/>
    <col min="4" max="4" width="31" style="2" customWidth="1"/>
    <col min="5" max="5" width="26.85546875" style="2" customWidth="1"/>
    <col min="6" max="7" width="20.7109375" style="2" customWidth="1"/>
    <col min="8" max="8" width="9.140625" style="2"/>
    <col min="9" max="9" width="11.5703125" style="2" bestFit="1" customWidth="1"/>
    <col min="10" max="16384" width="9.140625" style="2"/>
  </cols>
  <sheetData>
    <row r="1" spans="2:12" customFormat="1">
      <c r="C1" s="1"/>
    </row>
    <row r="2" spans="2:12" customFormat="1"/>
    <row r="3" spans="2:12" customFormat="1"/>
    <row r="4" spans="2:12" customFormat="1"/>
    <row r="5" spans="2:12" customFormat="1">
      <c r="C5" s="1"/>
    </row>
    <row r="6" spans="2:12" customFormat="1" ht="13.5" thickBot="1">
      <c r="B6" s="108"/>
      <c r="C6" s="109"/>
      <c r="D6" s="108"/>
      <c r="E6" s="108"/>
      <c r="F6" s="108"/>
      <c r="G6" s="108"/>
      <c r="H6" s="108"/>
      <c r="I6" s="108"/>
    </row>
    <row r="7" spans="2:12" ht="13.5" thickTop="1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2:12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2:12">
      <c r="B9" s="20"/>
      <c r="C9" s="20"/>
      <c r="D9" s="19"/>
      <c r="G9" s="4"/>
    </row>
    <row r="10" spans="2:12">
      <c r="B10" s="20"/>
      <c r="C10" s="20"/>
      <c r="D10" s="19"/>
      <c r="E10" s="3"/>
      <c r="F10" s="6"/>
      <c r="G10" s="4"/>
    </row>
    <row r="11" spans="2:12">
      <c r="B11" s="20"/>
      <c r="C11" s="20"/>
      <c r="D11" s="19"/>
      <c r="E11" s="3"/>
      <c r="F11" s="6"/>
      <c r="G11" s="4"/>
    </row>
    <row r="12" spans="2:12">
      <c r="B12" s="5"/>
      <c r="C12" s="20"/>
      <c r="D12" s="5"/>
      <c r="E12" s="3"/>
      <c r="F12" s="6"/>
      <c r="G12" s="4"/>
    </row>
    <row r="13" spans="2:12">
      <c r="B13" s="5"/>
      <c r="C13" s="20"/>
      <c r="D13" s="5"/>
      <c r="E13" s="3"/>
      <c r="F13" s="6"/>
      <c r="G13" s="4"/>
    </row>
    <row r="14" spans="2:12">
      <c r="B14" s="3"/>
      <c r="C14" s="20"/>
      <c r="D14" s="5"/>
      <c r="E14" s="3"/>
      <c r="F14" s="6"/>
      <c r="G14" s="4"/>
    </row>
    <row r="15" spans="2:12">
      <c r="B15" s="3"/>
      <c r="C15" s="20"/>
      <c r="D15" s="5"/>
      <c r="E15" s="3"/>
      <c r="F15" s="6"/>
      <c r="G15" s="4"/>
    </row>
    <row r="16" spans="2:12">
      <c r="B16" s="3"/>
      <c r="C16" s="20"/>
      <c r="D16" s="5"/>
      <c r="E16" s="3"/>
      <c r="F16" s="6"/>
      <c r="G16" s="4"/>
    </row>
    <row r="17" spans="2:7">
      <c r="B17" s="3"/>
      <c r="C17" s="20"/>
      <c r="D17" s="5"/>
      <c r="E17" s="3"/>
      <c r="F17" s="6"/>
      <c r="G17" s="4"/>
    </row>
    <row r="18" spans="2:7">
      <c r="B18" s="3"/>
      <c r="C18" s="20"/>
      <c r="D18" s="5"/>
      <c r="E18" s="3"/>
      <c r="F18" s="6"/>
      <c r="G18" s="4"/>
    </row>
    <row r="19" spans="2:7">
      <c r="B19" s="3"/>
      <c r="C19" s="20"/>
      <c r="D19" s="5"/>
      <c r="E19" s="3"/>
      <c r="F19" s="6"/>
      <c r="G19" s="4"/>
    </row>
    <row r="20" spans="2:7" ht="15" customHeight="1">
      <c r="B20" s="3"/>
      <c r="C20" s="20"/>
      <c r="D20" s="5"/>
      <c r="E20" s="7"/>
      <c r="F20" s="7"/>
      <c r="G20" s="4"/>
    </row>
    <row r="21" spans="2:7" ht="15" customHeight="1">
      <c r="B21" s="3"/>
      <c r="C21" s="20"/>
      <c r="D21" s="5"/>
      <c r="E21" s="7"/>
      <c r="F21" s="7"/>
      <c r="G21" s="4"/>
    </row>
    <row r="22" spans="2:7" ht="15" customHeight="1">
      <c r="B22" s="3"/>
      <c r="C22" s="20"/>
      <c r="D22" s="5"/>
      <c r="E22" s="4"/>
      <c r="F22" s="4"/>
      <c r="G22" s="4"/>
    </row>
    <row r="23" spans="2:7" ht="15" customHeight="1">
      <c r="B23" s="3"/>
      <c r="C23" s="20"/>
      <c r="D23" s="37"/>
      <c r="E23" s="4"/>
      <c r="F23" s="4"/>
      <c r="G23" s="4"/>
    </row>
    <row r="24" spans="2:7" ht="15" customHeight="1">
      <c r="B24" s="5"/>
      <c r="C24" s="20"/>
      <c r="D24" s="5"/>
      <c r="E24" s="4"/>
      <c r="F24" s="4"/>
      <c r="G24" s="4"/>
    </row>
    <row r="25" spans="2:7" ht="15" customHeight="1">
      <c r="B25" s="5"/>
      <c r="C25" s="20"/>
      <c r="D25" s="5"/>
      <c r="E25" s="4"/>
      <c r="F25" s="4"/>
      <c r="G25" s="4"/>
    </row>
    <row r="26" spans="2:7" ht="15" customHeight="1">
      <c r="B26" s="5"/>
      <c r="C26" s="20"/>
      <c r="D26" s="5"/>
      <c r="E26" s="4"/>
      <c r="F26" s="4"/>
      <c r="G26" s="4"/>
    </row>
    <row r="27" spans="2:7" ht="15" customHeight="1">
      <c r="B27" s="5"/>
      <c r="C27" s="20"/>
      <c r="D27" s="5"/>
      <c r="E27" s="4"/>
      <c r="F27" s="4"/>
      <c r="G27" s="4"/>
    </row>
    <row r="28" spans="2:7" ht="15" customHeight="1">
      <c r="B28" s="5"/>
      <c r="C28" s="20"/>
      <c r="D28" s="5"/>
      <c r="E28" s="4"/>
      <c r="F28" s="4"/>
      <c r="G28" s="4"/>
    </row>
    <row r="29" spans="2:7" ht="15" customHeight="1">
      <c r="B29" s="5"/>
      <c r="C29" s="20"/>
      <c r="D29" s="5"/>
      <c r="E29" s="4"/>
      <c r="F29" s="4"/>
      <c r="G29" s="4"/>
    </row>
    <row r="30" spans="2:7" ht="15" customHeight="1">
      <c r="B30" s="5"/>
      <c r="C30" s="20"/>
      <c r="D30" s="5"/>
      <c r="E30" s="4"/>
      <c r="F30" s="4"/>
      <c r="G30" s="4"/>
    </row>
    <row r="31" spans="2:7" ht="15" customHeight="1">
      <c r="B31" s="22"/>
      <c r="C31" s="20"/>
      <c r="D31" s="5"/>
      <c r="E31"/>
      <c r="F31" s="4"/>
      <c r="G31" s="4"/>
    </row>
    <row r="32" spans="2:7" ht="15" customHeight="1">
      <c r="B32" s="22"/>
      <c r="C32"/>
      <c r="D32" s="5"/>
      <c r="E32" s="4"/>
      <c r="F32" s="4"/>
      <c r="G32" s="4"/>
    </row>
    <row r="33" spans="2:4" ht="15" customHeight="1">
      <c r="B33" s="22"/>
      <c r="C33" s="20"/>
      <c r="D33" s="5"/>
    </row>
    <row r="34" spans="2:4">
      <c r="B34" s="22"/>
      <c r="C34" s="20"/>
      <c r="D34" s="5"/>
    </row>
    <row r="35" spans="2:4">
      <c r="B35" s="20"/>
      <c r="C35" s="20"/>
      <c r="D35" s="19"/>
    </row>
    <row r="36" spans="2:4">
      <c r="B36" s="20"/>
      <c r="C36" s="20"/>
      <c r="D36" s="19"/>
    </row>
    <row r="37" spans="2:4">
      <c r="B37" s="20"/>
      <c r="C37"/>
      <c r="D37" s="19"/>
    </row>
    <row r="38" spans="2:4">
      <c r="C38" s="20"/>
    </row>
  </sheetData>
  <pageMargins left="0.75" right="0.75" top="1" bottom="1" header="1" footer="1"/>
  <pageSetup orientation="portrait" horizontalDpi="0" verticalDpi="0"/>
  <headerFooter>
    <oddHeader>&amp;L&amp;C&amp;Z</oddHeader>
    <oddFooter>&amp;L&amp;C&amp;Z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C1:AM78"/>
  <sheetViews>
    <sheetView showGridLines="0" zoomScale="80" zoomScaleNormal="80" workbookViewId="0">
      <pane xSplit="2" ySplit="10" topLeftCell="C11" activePane="bottomRight" state="frozen"/>
      <selection pane="topRight" activeCell="B1" sqref="B1"/>
      <selection pane="bottomLeft" activeCell="A11" sqref="A11"/>
      <selection pane="bottomRight" activeCell="P22" sqref="P22"/>
    </sheetView>
  </sheetViews>
  <sheetFormatPr baseColWidth="10" defaultColWidth="9.140625" defaultRowHeight="12.75"/>
  <cols>
    <col min="1" max="2" width="9.7109375" style="2" customWidth="1"/>
    <col min="3" max="3" width="36.5703125" style="2" customWidth="1"/>
    <col min="4" max="12" width="16.7109375" style="2" customWidth="1"/>
    <col min="13" max="27" width="10.7109375" style="2" customWidth="1"/>
    <col min="28" max="32" width="9.140625" style="2"/>
    <col min="33" max="34" width="10.85546875" style="2" bestFit="1" customWidth="1"/>
    <col min="35" max="35" width="10.140625" style="2" bestFit="1" customWidth="1"/>
    <col min="36" max="16384" width="9.140625" style="2"/>
  </cols>
  <sheetData>
    <row r="1" spans="3:16" customFormat="1">
      <c r="C1" s="1"/>
    </row>
    <row r="2" spans="3:16" customFormat="1"/>
    <row r="3" spans="3:16" customFormat="1"/>
    <row r="4" spans="3:16" customFormat="1"/>
    <row r="5" spans="3:16" customFormat="1">
      <c r="C5" s="1"/>
    </row>
    <row r="6" spans="3:16" customFormat="1">
      <c r="C6" s="1"/>
    </row>
    <row r="7" spans="3:16" customFormat="1" ht="13.5" thickBot="1"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</row>
    <row r="8" spans="3:16" customFormat="1" ht="20.25" customHeight="1" thickTop="1">
      <c r="C8" s="239" t="s">
        <v>187</v>
      </c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</row>
    <row r="9" spans="3:16" customFormat="1" ht="12.75" customHeight="1"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</row>
    <row r="10" spans="3:16" customFormat="1" ht="12.75" customHeight="1"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</row>
    <row r="11" spans="3:16" customFormat="1" ht="16.5">
      <c r="C11" s="59"/>
      <c r="D11" s="59"/>
      <c r="E11" s="59"/>
      <c r="F11" s="59"/>
      <c r="G11" s="59"/>
    </row>
    <row r="12" spans="3:16" customFormat="1" ht="16.5">
      <c r="C12" s="101"/>
      <c r="D12" s="101"/>
      <c r="E12" s="101"/>
      <c r="F12" s="101"/>
      <c r="G12" s="101"/>
    </row>
    <row r="13" spans="3:16" customFormat="1" ht="15.75" customHeight="1">
      <c r="C13" s="238" t="s">
        <v>221</v>
      </c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</row>
    <row r="14" spans="3:16" customFormat="1" ht="15.75" customHeight="1"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</row>
    <row r="15" spans="3:16" customFormat="1" ht="15.75" customHeight="1"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</row>
    <row r="16" spans="3:16" customFormat="1" ht="15.75" customHeight="1"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</row>
    <row r="17" spans="3:16" customFormat="1" ht="26.25" customHeight="1"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</row>
    <row r="18" spans="3:16" customFormat="1" ht="16.5">
      <c r="C18" s="59"/>
      <c r="D18" s="59"/>
      <c r="E18" s="59"/>
      <c r="F18" s="59"/>
      <c r="G18" s="59"/>
    </row>
    <row r="19" spans="3:16" customFormat="1" ht="16.5">
      <c r="C19" s="59"/>
      <c r="D19" s="59"/>
      <c r="E19" s="59"/>
      <c r="F19" s="59"/>
      <c r="G19" s="59"/>
    </row>
    <row r="20" spans="3:16" customFormat="1" ht="16.5">
      <c r="C20" s="59"/>
      <c r="D20" s="59"/>
      <c r="E20" s="59"/>
      <c r="F20" s="59"/>
      <c r="G20" s="59"/>
    </row>
    <row r="21" spans="3:16" customFormat="1" ht="16.5">
      <c r="C21" s="59"/>
      <c r="D21" s="59"/>
      <c r="E21" s="59"/>
      <c r="F21" s="59"/>
      <c r="G21" s="59"/>
    </row>
    <row r="22" spans="3:16" customFormat="1" ht="16.5">
      <c r="C22" s="59"/>
      <c r="D22" s="59"/>
      <c r="E22" s="59"/>
      <c r="F22" s="59"/>
      <c r="G22" s="59"/>
    </row>
    <row r="23" spans="3:16" customFormat="1" ht="16.5">
      <c r="C23" s="59"/>
      <c r="D23" s="59"/>
      <c r="E23" s="59"/>
      <c r="F23" s="59"/>
      <c r="G23" s="59"/>
    </row>
    <row r="24" spans="3:16" customFormat="1" ht="16.5">
      <c r="C24" s="59"/>
      <c r="D24" s="59"/>
      <c r="E24" s="59"/>
      <c r="F24" s="59"/>
      <c r="G24" s="59"/>
    </row>
    <row r="25" spans="3:16" customFormat="1" ht="16.5">
      <c r="C25" s="59"/>
      <c r="D25" s="59"/>
      <c r="E25" s="59"/>
      <c r="F25" s="59"/>
      <c r="G25" s="59"/>
    </row>
    <row r="26" spans="3:16" customFormat="1" ht="16.5">
      <c r="C26" s="59"/>
      <c r="D26" s="59"/>
      <c r="E26" s="59"/>
      <c r="F26" s="59"/>
      <c r="G26" s="59"/>
    </row>
    <row r="27" spans="3:16" customFormat="1" ht="16.5">
      <c r="C27" s="59"/>
      <c r="D27" s="59"/>
      <c r="E27" s="59"/>
      <c r="F27" s="59"/>
      <c r="G27" s="59"/>
    </row>
    <row r="28" spans="3:16" customFormat="1" ht="16.5">
      <c r="C28" s="59"/>
      <c r="D28" s="59"/>
      <c r="E28" s="59"/>
      <c r="F28" s="59"/>
      <c r="G28" s="59"/>
    </row>
    <row r="29" spans="3:16" customFormat="1" ht="16.5">
      <c r="C29" s="59"/>
      <c r="D29" s="59"/>
      <c r="E29" s="59"/>
      <c r="F29" s="59"/>
      <c r="G29" s="59"/>
    </row>
    <row r="30" spans="3:16" customFormat="1" ht="16.5">
      <c r="C30" s="59"/>
      <c r="D30" s="59"/>
      <c r="E30" s="59"/>
      <c r="F30" s="59"/>
      <c r="G30" s="59"/>
    </row>
    <row r="31" spans="3:16" customFormat="1" ht="16.5">
      <c r="C31" s="59"/>
      <c r="D31" s="59"/>
      <c r="E31" s="59"/>
      <c r="F31" s="59"/>
      <c r="G31" s="59"/>
    </row>
    <row r="32" spans="3:16" customFormat="1" ht="16.5">
      <c r="C32" s="59"/>
      <c r="D32" s="59"/>
      <c r="E32" s="59"/>
      <c r="F32" s="59"/>
      <c r="G32" s="59"/>
    </row>
    <row r="33" spans="3:39" customFormat="1" ht="16.5">
      <c r="C33" s="59"/>
      <c r="D33" s="59"/>
      <c r="E33" s="59"/>
      <c r="F33" s="59"/>
      <c r="G33" s="59"/>
    </row>
    <row r="34" spans="3:39" customFormat="1" ht="16.5">
      <c r="C34" s="59"/>
      <c r="D34" s="59"/>
      <c r="E34" s="59"/>
      <c r="F34" s="59"/>
      <c r="G34" s="59"/>
    </row>
    <row r="35" spans="3:39" customFormat="1" ht="16.5">
      <c r="C35" s="59"/>
      <c r="D35" s="59"/>
      <c r="E35" s="59"/>
      <c r="F35" s="59"/>
      <c r="G35" s="59"/>
    </row>
    <row r="36" spans="3:39" customFormat="1" ht="16.5">
      <c r="C36" s="59"/>
      <c r="D36" s="59"/>
      <c r="E36" s="59"/>
      <c r="F36" s="59"/>
      <c r="G36" s="59"/>
    </row>
    <row r="37" spans="3:39" customFormat="1" ht="16.5">
      <c r="C37" s="59"/>
      <c r="D37" s="59"/>
      <c r="E37" s="59"/>
      <c r="F37" s="59"/>
      <c r="G37" s="59"/>
    </row>
    <row r="38" spans="3:39" customFormat="1" ht="16.5">
      <c r="C38" s="101"/>
      <c r="D38" s="101"/>
      <c r="E38" s="101"/>
      <c r="F38" s="101"/>
      <c r="G38" s="10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</row>
    <row r="39" spans="3:39" customFormat="1" ht="16.5">
      <c r="C39" s="101"/>
      <c r="D39" s="101"/>
      <c r="E39" s="101"/>
      <c r="F39" s="101"/>
      <c r="G39" s="10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</row>
    <row r="40" spans="3:39" customFormat="1" ht="16.5">
      <c r="C40" s="101"/>
      <c r="D40" s="101"/>
      <c r="E40" s="101"/>
      <c r="F40" s="101"/>
      <c r="G40" s="10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</row>
    <row r="41" spans="3:39" customFormat="1" ht="16.5">
      <c r="C41" s="76"/>
      <c r="D41" s="76"/>
      <c r="E41" s="76"/>
      <c r="F41" s="76"/>
      <c r="G41" s="76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</row>
    <row r="42" spans="3:39" customFormat="1" ht="60">
      <c r="C42" s="245"/>
      <c r="D42" s="246"/>
      <c r="E42" s="104" t="s">
        <v>85</v>
      </c>
      <c r="F42" s="104" t="s">
        <v>86</v>
      </c>
      <c r="G42" s="104" t="s">
        <v>87</v>
      </c>
      <c r="H42" s="104" t="s">
        <v>88</v>
      </c>
      <c r="I42" s="104" t="s">
        <v>89</v>
      </c>
      <c r="J42" s="104" t="s">
        <v>90</v>
      </c>
      <c r="K42" s="104" t="s">
        <v>111</v>
      </c>
      <c r="L42" s="104" t="s">
        <v>116</v>
      </c>
      <c r="N42" s="2"/>
      <c r="O42" s="2"/>
      <c r="P42" s="2"/>
      <c r="U42" s="2"/>
      <c r="V42" s="2"/>
      <c r="W42" s="2"/>
      <c r="X42" s="2"/>
      <c r="AD42" s="182"/>
      <c r="AE42" s="182"/>
      <c r="AF42" s="182"/>
      <c r="AG42" s="183" t="s">
        <v>112</v>
      </c>
      <c r="AH42" s="183" t="s">
        <v>188</v>
      </c>
      <c r="AI42" s="183" t="s">
        <v>115</v>
      </c>
      <c r="AJ42" s="182"/>
      <c r="AK42" s="182"/>
      <c r="AL42" s="181"/>
      <c r="AM42" s="181"/>
    </row>
    <row r="43" spans="3:39" customFormat="1" ht="15" customHeight="1">
      <c r="C43" s="247" t="s">
        <v>50</v>
      </c>
      <c r="D43" s="110" t="s">
        <v>112</v>
      </c>
      <c r="E43" s="189">
        <v>42405807</v>
      </c>
      <c r="F43" s="189">
        <v>17723940</v>
      </c>
      <c r="G43" s="189">
        <v>12847775</v>
      </c>
      <c r="H43" s="189">
        <v>16287968</v>
      </c>
      <c r="I43" s="189">
        <v>5131788</v>
      </c>
      <c r="J43" s="189">
        <v>2989761</v>
      </c>
      <c r="K43" s="189">
        <v>1852228</v>
      </c>
      <c r="L43" s="105">
        <f>SUM(E43:K43)</f>
        <v>99239267</v>
      </c>
      <c r="N43" s="2"/>
      <c r="O43" s="2"/>
      <c r="P43" s="2"/>
      <c r="U43" s="2"/>
      <c r="V43" s="2"/>
      <c r="W43" s="2"/>
      <c r="X43" s="2"/>
      <c r="AD43" s="182"/>
      <c r="AE43" s="182"/>
      <c r="AF43" s="184" t="s">
        <v>50</v>
      </c>
      <c r="AG43" s="185">
        <f>L43</f>
        <v>99239267</v>
      </c>
      <c r="AH43" s="187">
        <f>+L44</f>
        <v>19109137</v>
      </c>
      <c r="AI43" s="186">
        <f>AH43/AG43</f>
        <v>0.1925562086225405</v>
      </c>
      <c r="AJ43" s="182"/>
      <c r="AK43" s="182"/>
      <c r="AL43" s="181"/>
      <c r="AM43" s="181"/>
    </row>
    <row r="44" spans="3:39" customFormat="1" ht="15" customHeight="1">
      <c r="C44" s="248"/>
      <c r="D44" s="113" t="s">
        <v>21</v>
      </c>
      <c r="E44" s="190">
        <v>7492199</v>
      </c>
      <c r="F44" s="190">
        <v>4012567</v>
      </c>
      <c r="G44" s="190">
        <v>2452171</v>
      </c>
      <c r="H44" s="190">
        <v>2904438</v>
      </c>
      <c r="I44" s="190">
        <v>1150567</v>
      </c>
      <c r="J44" s="190">
        <v>721070</v>
      </c>
      <c r="K44" s="190">
        <v>376125</v>
      </c>
      <c r="L44" s="102">
        <f>SUM(E44:K44)</f>
        <v>19109137</v>
      </c>
      <c r="N44" s="2"/>
      <c r="O44" s="2"/>
      <c r="P44" s="2"/>
      <c r="U44" s="2"/>
      <c r="V44" s="2"/>
      <c r="W44" s="2"/>
      <c r="X44" s="2"/>
      <c r="AD44" s="182"/>
      <c r="AE44" s="182"/>
      <c r="AF44" s="184" t="s">
        <v>8</v>
      </c>
      <c r="AG44" s="185">
        <f>+L46</f>
        <v>67667016</v>
      </c>
      <c r="AH44" s="187">
        <f>+L47</f>
        <v>15028643</v>
      </c>
      <c r="AI44" s="186">
        <f t="shared" ref="AI44:AI52" si="0">AH44/AG44</f>
        <v>0.22209702582422136</v>
      </c>
      <c r="AJ44" s="182"/>
      <c r="AK44" s="182"/>
      <c r="AL44" s="181"/>
      <c r="AM44" s="181"/>
    </row>
    <row r="45" spans="3:39" customFormat="1" ht="15" customHeight="1">
      <c r="C45" s="249"/>
      <c r="D45" s="112" t="s">
        <v>115</v>
      </c>
      <c r="E45" s="191">
        <v>0.1767</v>
      </c>
      <c r="F45" s="191">
        <v>0.22639999999999999</v>
      </c>
      <c r="G45" s="191">
        <v>0.19089999999999999</v>
      </c>
      <c r="H45" s="191">
        <v>0.17829999999999999</v>
      </c>
      <c r="I45" s="191">
        <v>0.22420000000000001</v>
      </c>
      <c r="J45" s="191">
        <v>0.2412</v>
      </c>
      <c r="K45" s="191">
        <v>0.2031</v>
      </c>
      <c r="L45" s="103">
        <f>L44/L43</f>
        <v>0.1925562086225405</v>
      </c>
      <c r="N45" s="2"/>
      <c r="O45" s="2"/>
      <c r="P45" s="2"/>
      <c r="U45" s="2"/>
      <c r="V45" s="2"/>
      <c r="W45" s="2"/>
      <c r="X45" s="2"/>
      <c r="AD45" s="182"/>
      <c r="AE45" s="182"/>
      <c r="AF45" s="184" t="s">
        <v>51</v>
      </c>
      <c r="AG45" s="185">
        <f>+L49</f>
        <v>17487184</v>
      </c>
      <c r="AH45" s="187">
        <f>+L50</f>
        <v>4432120</v>
      </c>
      <c r="AI45" s="186">
        <f t="shared" si="0"/>
        <v>0.25344961201300337</v>
      </c>
      <c r="AJ45" s="182"/>
      <c r="AK45" s="182"/>
      <c r="AL45" s="181"/>
      <c r="AM45" s="181"/>
    </row>
    <row r="46" spans="3:39" customFormat="1" ht="15" customHeight="1">
      <c r="C46" s="235" t="s">
        <v>8</v>
      </c>
      <c r="D46" s="111" t="s">
        <v>112</v>
      </c>
      <c r="E46" s="192">
        <v>22285143</v>
      </c>
      <c r="F46" s="192">
        <v>8142910</v>
      </c>
      <c r="G46" s="192">
        <v>8384633</v>
      </c>
      <c r="H46" s="192">
        <v>9628005</v>
      </c>
      <c r="I46" s="192">
        <v>12691098</v>
      </c>
      <c r="J46" s="192">
        <v>4438118</v>
      </c>
      <c r="K46" s="192">
        <v>2097109</v>
      </c>
      <c r="L46" s="105">
        <f>SUM(E46:K46)</f>
        <v>67667016</v>
      </c>
      <c r="N46" s="2"/>
      <c r="O46" s="2"/>
      <c r="P46" s="2"/>
      <c r="U46" s="2"/>
      <c r="V46" s="2"/>
      <c r="W46" s="2"/>
      <c r="X46" s="2"/>
      <c r="AD46" s="182"/>
      <c r="AE46" s="182"/>
      <c r="AF46" s="184" t="s">
        <v>52</v>
      </c>
      <c r="AG46" s="185">
        <f>+L52</f>
        <v>13218495</v>
      </c>
      <c r="AH46" s="187">
        <f>+L53</f>
        <v>3092991</v>
      </c>
      <c r="AI46" s="186">
        <f t="shared" si="0"/>
        <v>0.23398964859463955</v>
      </c>
      <c r="AJ46" s="182"/>
      <c r="AK46" s="182"/>
      <c r="AL46" s="181"/>
      <c r="AM46" s="181"/>
    </row>
    <row r="47" spans="3:39" customFormat="1" ht="15" customHeight="1">
      <c r="C47" s="236"/>
      <c r="D47" s="179" t="s">
        <v>21</v>
      </c>
      <c r="E47" s="193">
        <v>4705797</v>
      </c>
      <c r="F47" s="193">
        <v>1784161</v>
      </c>
      <c r="G47" s="193">
        <v>1834894</v>
      </c>
      <c r="H47" s="193">
        <v>2429480</v>
      </c>
      <c r="I47" s="193">
        <v>2594048</v>
      </c>
      <c r="J47" s="193">
        <v>1196580</v>
      </c>
      <c r="K47" s="193">
        <v>483683</v>
      </c>
      <c r="L47" s="102">
        <f>SUM(E47:K47)</f>
        <v>15028643</v>
      </c>
      <c r="N47" s="2"/>
      <c r="O47" s="2"/>
      <c r="P47" s="2"/>
      <c r="U47" s="2"/>
      <c r="V47" s="2"/>
      <c r="W47" s="2"/>
      <c r="X47" s="2"/>
      <c r="AD47" s="182"/>
      <c r="AE47" s="182"/>
      <c r="AF47" s="184" t="s">
        <v>53</v>
      </c>
      <c r="AG47" s="185">
        <f>+L55</f>
        <v>15574087</v>
      </c>
      <c r="AH47" s="187">
        <f>+L56</f>
        <v>4172050</v>
      </c>
      <c r="AI47" s="186">
        <f t="shared" si="0"/>
        <v>0.26788408206529218</v>
      </c>
      <c r="AJ47" s="182"/>
      <c r="AK47" s="182"/>
      <c r="AL47" s="181"/>
      <c r="AM47" s="181"/>
    </row>
    <row r="48" spans="3:39" customFormat="1" ht="15" customHeight="1">
      <c r="C48" s="237"/>
      <c r="D48" s="112" t="s">
        <v>115</v>
      </c>
      <c r="E48" s="191">
        <v>0.2112</v>
      </c>
      <c r="F48" s="191">
        <v>0.21909999999999999</v>
      </c>
      <c r="G48" s="191">
        <v>0.21879999999999999</v>
      </c>
      <c r="H48" s="191">
        <v>0.25230000000000002</v>
      </c>
      <c r="I48" s="191">
        <v>0.2044</v>
      </c>
      <c r="J48" s="191">
        <v>0.26960000000000001</v>
      </c>
      <c r="K48" s="191">
        <v>0.2306</v>
      </c>
      <c r="L48" s="103">
        <f>L47/L46</f>
        <v>0.22209702582422136</v>
      </c>
      <c r="N48" s="2"/>
      <c r="O48" s="2"/>
      <c r="P48" s="2"/>
      <c r="U48" s="2"/>
      <c r="V48" s="2"/>
      <c r="W48" s="2"/>
      <c r="X48" s="2"/>
      <c r="AD48" s="182"/>
      <c r="AE48" s="182"/>
      <c r="AF48" s="184" t="s">
        <v>54</v>
      </c>
      <c r="AG48" s="185">
        <f>+L58</f>
        <v>11496618</v>
      </c>
      <c r="AH48" s="187">
        <f>+L59</f>
        <v>2375108</v>
      </c>
      <c r="AI48" s="186">
        <f t="shared" si="0"/>
        <v>0.20659188641390017</v>
      </c>
      <c r="AJ48" s="182"/>
      <c r="AK48" s="182"/>
      <c r="AL48" s="181"/>
      <c r="AM48" s="181"/>
    </row>
    <row r="49" spans="3:39" customFormat="1" ht="15" customHeight="1">
      <c r="C49" s="247" t="s">
        <v>51</v>
      </c>
      <c r="D49" s="110" t="s">
        <v>112</v>
      </c>
      <c r="E49" s="189">
        <v>2645927</v>
      </c>
      <c r="F49" s="189">
        <v>4798040</v>
      </c>
      <c r="G49" s="189">
        <v>3424113</v>
      </c>
      <c r="H49" s="189">
        <v>3238537</v>
      </c>
      <c r="I49" s="189">
        <v>1657263</v>
      </c>
      <c r="J49" s="189">
        <v>1061405</v>
      </c>
      <c r="K49" s="189">
        <v>661899</v>
      </c>
      <c r="L49" s="105">
        <f>SUM(E49:K49)</f>
        <v>17487184</v>
      </c>
      <c r="N49" s="2"/>
      <c r="O49" s="2"/>
      <c r="P49" s="2"/>
      <c r="U49" s="2"/>
      <c r="V49" s="2"/>
      <c r="W49" s="2"/>
      <c r="X49" s="2"/>
      <c r="AD49" s="182"/>
      <c r="AE49" s="182"/>
      <c r="AF49" s="184" t="s">
        <v>56</v>
      </c>
      <c r="AG49" s="185">
        <f>+L61</f>
        <v>1930100</v>
      </c>
      <c r="AH49" s="187">
        <f>+L62</f>
        <v>191575</v>
      </c>
      <c r="AI49" s="186">
        <f t="shared" si="0"/>
        <v>9.9256515206465987E-2</v>
      </c>
      <c r="AJ49" s="182"/>
      <c r="AK49" s="182"/>
      <c r="AL49" s="181"/>
      <c r="AM49" s="181"/>
    </row>
    <row r="50" spans="3:39" customFormat="1" ht="15" customHeight="1">
      <c r="C50" s="248"/>
      <c r="D50" s="113" t="s">
        <v>21</v>
      </c>
      <c r="E50" s="190">
        <v>647515</v>
      </c>
      <c r="F50" s="190">
        <v>1014780</v>
      </c>
      <c r="G50" s="190">
        <v>781764</v>
      </c>
      <c r="H50" s="190">
        <v>1034008</v>
      </c>
      <c r="I50" s="190">
        <v>586359</v>
      </c>
      <c r="J50" s="190">
        <v>224384</v>
      </c>
      <c r="K50" s="190">
        <v>143310</v>
      </c>
      <c r="L50" s="102">
        <f>SUM(E50:K50)</f>
        <v>4432120</v>
      </c>
      <c r="N50" s="2"/>
      <c r="O50" s="2"/>
      <c r="P50" s="2"/>
      <c r="U50" s="2"/>
      <c r="V50" s="2"/>
      <c r="W50" s="2"/>
      <c r="X50" s="2"/>
      <c r="AD50" s="182"/>
      <c r="AE50" s="182"/>
      <c r="AF50" s="184" t="s">
        <v>55</v>
      </c>
      <c r="AG50" s="185">
        <f>+L64</f>
        <v>7050921</v>
      </c>
      <c r="AH50" s="187">
        <f>+L65</f>
        <v>1547265</v>
      </c>
      <c r="AI50" s="186">
        <f t="shared" si="0"/>
        <v>0.21944154529599749</v>
      </c>
      <c r="AJ50" s="182"/>
      <c r="AK50" s="182"/>
      <c r="AL50" s="181"/>
      <c r="AM50" s="181"/>
    </row>
    <row r="51" spans="3:39" customFormat="1" ht="15" customHeight="1">
      <c r="C51" s="249"/>
      <c r="D51" s="112" t="s">
        <v>115</v>
      </c>
      <c r="E51" s="191">
        <v>0.2447</v>
      </c>
      <c r="F51" s="191">
        <v>0.21149999999999999</v>
      </c>
      <c r="G51" s="191">
        <v>0.2283</v>
      </c>
      <c r="H51" s="191">
        <v>0.31929999999999997</v>
      </c>
      <c r="I51" s="191">
        <v>0.3538</v>
      </c>
      <c r="J51" s="191">
        <v>0.2114</v>
      </c>
      <c r="K51" s="191">
        <v>0.2165</v>
      </c>
      <c r="L51" s="103">
        <f>L50/L49</f>
        <v>0.25344961201300337</v>
      </c>
      <c r="N51" s="2"/>
      <c r="O51" s="2"/>
      <c r="P51" s="2"/>
      <c r="U51" s="2"/>
      <c r="V51" s="2"/>
      <c r="W51" s="2"/>
      <c r="X51" s="2"/>
      <c r="AD51" s="182"/>
      <c r="AE51" s="182"/>
      <c r="AF51" s="184" t="s">
        <v>113</v>
      </c>
      <c r="AG51" s="185">
        <f>+L67</f>
        <v>1084602</v>
      </c>
      <c r="AH51" s="187">
        <f>+L68</f>
        <v>203889</v>
      </c>
      <c r="AI51" s="186">
        <f t="shared" si="0"/>
        <v>0.1879850857733989</v>
      </c>
      <c r="AJ51" s="182"/>
      <c r="AK51" s="182"/>
      <c r="AL51" s="181"/>
      <c r="AM51" s="181"/>
    </row>
    <row r="52" spans="3:39" customFormat="1" ht="15" customHeight="1">
      <c r="C52" s="235" t="s">
        <v>52</v>
      </c>
      <c r="D52" s="111" t="s">
        <v>112</v>
      </c>
      <c r="E52" s="192">
        <v>1966115</v>
      </c>
      <c r="F52" s="192">
        <v>2719333</v>
      </c>
      <c r="G52" s="192">
        <v>2937714</v>
      </c>
      <c r="H52" s="192">
        <v>4610616</v>
      </c>
      <c r="I52" s="192">
        <v>0</v>
      </c>
      <c r="J52" s="192">
        <v>717010</v>
      </c>
      <c r="K52" s="192">
        <v>267707</v>
      </c>
      <c r="L52" s="105">
        <f>SUM(E52:K52)</f>
        <v>13218495</v>
      </c>
      <c r="N52" s="2"/>
      <c r="O52" s="2"/>
      <c r="P52" s="2"/>
      <c r="U52" s="115"/>
      <c r="V52" s="115"/>
      <c r="W52" s="115"/>
      <c r="AD52" s="182"/>
      <c r="AE52" s="182"/>
      <c r="AF52" s="182" t="s">
        <v>114</v>
      </c>
      <c r="AG52" s="185">
        <f>+L70</f>
        <v>3071990</v>
      </c>
      <c r="AH52" s="187">
        <f>+L71</f>
        <v>514322</v>
      </c>
      <c r="AI52" s="186">
        <f t="shared" si="0"/>
        <v>0.16742307103864271</v>
      </c>
      <c r="AJ52" s="182"/>
      <c r="AK52" s="182"/>
      <c r="AL52" s="181"/>
      <c r="AM52" s="181"/>
    </row>
    <row r="53" spans="3:39" customFormat="1" ht="15" customHeight="1">
      <c r="C53" s="236"/>
      <c r="D53" s="179" t="s">
        <v>21</v>
      </c>
      <c r="E53" s="193">
        <v>514402</v>
      </c>
      <c r="F53" s="193">
        <v>509426</v>
      </c>
      <c r="G53" s="193">
        <v>668303</v>
      </c>
      <c r="H53" s="193">
        <v>1211939</v>
      </c>
      <c r="I53" s="193">
        <v>0</v>
      </c>
      <c r="J53" s="193">
        <v>136206</v>
      </c>
      <c r="K53" s="193">
        <v>52715</v>
      </c>
      <c r="L53" s="102">
        <f>SUM(E53:K53)</f>
        <v>3092991</v>
      </c>
      <c r="N53" s="2"/>
      <c r="O53" s="2"/>
      <c r="P53" s="2"/>
      <c r="U53" s="115"/>
      <c r="V53" s="115"/>
      <c r="W53" s="115"/>
      <c r="AD53" s="182"/>
      <c r="AE53" s="182"/>
      <c r="AF53" s="182"/>
      <c r="AG53" s="182"/>
      <c r="AH53" s="182"/>
      <c r="AI53" s="182"/>
      <c r="AJ53" s="182"/>
      <c r="AK53" s="182"/>
      <c r="AL53" s="181"/>
      <c r="AM53" s="181"/>
    </row>
    <row r="54" spans="3:39" customFormat="1" ht="15" customHeight="1">
      <c r="C54" s="237"/>
      <c r="D54" s="112" t="s">
        <v>115</v>
      </c>
      <c r="E54" s="191">
        <v>0.2616</v>
      </c>
      <c r="F54" s="191">
        <v>0.18729999999999999</v>
      </c>
      <c r="G54" s="191">
        <v>0.22750000000000001</v>
      </c>
      <c r="H54" s="191">
        <v>0.26290000000000002</v>
      </c>
      <c r="I54" s="191" t="s">
        <v>178</v>
      </c>
      <c r="J54" s="191">
        <v>0.19</v>
      </c>
      <c r="K54" s="191">
        <v>0.19689999999999999</v>
      </c>
      <c r="L54" s="103">
        <f>L53/L52</f>
        <v>0.23398964859463955</v>
      </c>
      <c r="N54" s="2"/>
      <c r="O54" s="2"/>
      <c r="P54" s="2"/>
      <c r="U54" s="115"/>
      <c r="V54" s="115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</row>
    <row r="55" spans="3:39" customFormat="1" ht="15" customHeight="1">
      <c r="C55" s="235" t="s">
        <v>53</v>
      </c>
      <c r="D55" s="111" t="s">
        <v>112</v>
      </c>
      <c r="E55" s="192">
        <v>2902917</v>
      </c>
      <c r="F55" s="192">
        <v>3713295</v>
      </c>
      <c r="G55" s="192">
        <v>1531565</v>
      </c>
      <c r="H55" s="192">
        <v>2359660</v>
      </c>
      <c r="I55" s="192">
        <v>3492002</v>
      </c>
      <c r="J55" s="192">
        <v>995481</v>
      </c>
      <c r="K55" s="192">
        <v>579167</v>
      </c>
      <c r="L55" s="105">
        <f>SUM(E55:K55)</f>
        <v>15574087</v>
      </c>
      <c r="AC55" s="115"/>
      <c r="AD55" s="182"/>
      <c r="AE55" s="182"/>
      <c r="AF55" s="182"/>
      <c r="AG55" s="182"/>
      <c r="AH55" s="182"/>
      <c r="AI55" s="182"/>
      <c r="AJ55" s="202"/>
      <c r="AK55" s="181"/>
      <c r="AL55" s="181"/>
      <c r="AM55" s="181"/>
    </row>
    <row r="56" spans="3:39" customFormat="1" ht="15" customHeight="1">
      <c r="C56" s="236"/>
      <c r="D56" s="179" t="s">
        <v>21</v>
      </c>
      <c r="E56" s="193">
        <v>1051604</v>
      </c>
      <c r="F56" s="193">
        <v>730657</v>
      </c>
      <c r="G56" s="193">
        <v>321244</v>
      </c>
      <c r="H56" s="193">
        <v>759902</v>
      </c>
      <c r="I56" s="193">
        <v>924828</v>
      </c>
      <c r="J56" s="193">
        <v>270115</v>
      </c>
      <c r="K56" s="193">
        <v>113700</v>
      </c>
      <c r="L56" s="102">
        <f>SUM(E56:K56)</f>
        <v>4172050</v>
      </c>
      <c r="AD56" s="181"/>
      <c r="AE56" s="202"/>
      <c r="AF56" s="202"/>
      <c r="AG56" s="202"/>
      <c r="AH56" s="202"/>
      <c r="AI56" s="202"/>
      <c r="AJ56" s="202"/>
      <c r="AK56" s="181"/>
      <c r="AL56" s="181"/>
      <c r="AM56" s="181"/>
    </row>
    <row r="57" spans="3:39" customFormat="1" ht="15" customHeight="1">
      <c r="C57" s="237"/>
      <c r="D57" s="112" t="s">
        <v>115</v>
      </c>
      <c r="E57" s="191">
        <v>0.36230000000000001</v>
      </c>
      <c r="F57" s="191">
        <v>0.1968</v>
      </c>
      <c r="G57" s="191">
        <v>0.2097</v>
      </c>
      <c r="H57" s="191">
        <v>0.32200000000000001</v>
      </c>
      <c r="I57" s="191">
        <v>0.26479999999999998</v>
      </c>
      <c r="J57" s="191">
        <v>0.27129999999999999</v>
      </c>
      <c r="K57" s="191">
        <v>0.1963</v>
      </c>
      <c r="L57" s="103">
        <f>L56/L55</f>
        <v>0.26788408206529218</v>
      </c>
      <c r="AD57" s="181"/>
      <c r="AE57" s="202"/>
      <c r="AF57" s="202"/>
      <c r="AG57" s="202"/>
      <c r="AH57" s="202"/>
      <c r="AI57" s="202"/>
      <c r="AJ57" s="202"/>
      <c r="AK57" s="181"/>
      <c r="AL57" s="181"/>
      <c r="AM57" s="181"/>
    </row>
    <row r="58" spans="3:39" customFormat="1" ht="15" customHeight="1">
      <c r="C58" s="247" t="s">
        <v>54</v>
      </c>
      <c r="D58" s="110" t="s">
        <v>112</v>
      </c>
      <c r="E58" s="189">
        <v>2129429</v>
      </c>
      <c r="F58" s="189">
        <v>1674292</v>
      </c>
      <c r="G58" s="189">
        <v>939978</v>
      </c>
      <c r="H58" s="189">
        <v>3506783</v>
      </c>
      <c r="I58" s="189">
        <v>1680632</v>
      </c>
      <c r="J58" s="189">
        <v>722347</v>
      </c>
      <c r="K58" s="189">
        <v>843157</v>
      </c>
      <c r="L58" s="105">
        <f>SUM(E58:K58)</f>
        <v>11496618</v>
      </c>
      <c r="AD58" s="181"/>
      <c r="AE58" s="202"/>
      <c r="AF58" s="202"/>
      <c r="AG58" s="202"/>
      <c r="AH58" s="202"/>
      <c r="AI58" s="202"/>
      <c r="AJ58" s="202"/>
      <c r="AK58" s="181"/>
      <c r="AL58" s="181"/>
      <c r="AM58" s="181"/>
    </row>
    <row r="59" spans="3:39" customFormat="1" ht="15" customHeight="1">
      <c r="C59" s="248"/>
      <c r="D59" s="113" t="s">
        <v>21</v>
      </c>
      <c r="E59" s="190">
        <v>369827</v>
      </c>
      <c r="F59" s="190">
        <v>306794</v>
      </c>
      <c r="G59" s="190">
        <v>160826</v>
      </c>
      <c r="H59" s="190">
        <v>843643</v>
      </c>
      <c r="I59" s="190">
        <v>384928</v>
      </c>
      <c r="J59" s="190">
        <v>151154</v>
      </c>
      <c r="K59" s="190">
        <v>157936</v>
      </c>
      <c r="L59" s="102">
        <f>SUM(E59:K59)</f>
        <v>2375108</v>
      </c>
      <c r="AD59" s="181"/>
      <c r="AE59" s="181"/>
      <c r="AF59" s="181"/>
      <c r="AG59" s="181"/>
      <c r="AH59" s="181"/>
      <c r="AI59" s="181"/>
      <c r="AJ59" s="181"/>
      <c r="AK59" s="181"/>
      <c r="AL59" s="181"/>
      <c r="AM59" s="181"/>
    </row>
    <row r="60" spans="3:39" customFormat="1" ht="15" customHeight="1">
      <c r="C60" s="249"/>
      <c r="D60" s="112" t="s">
        <v>115</v>
      </c>
      <c r="E60" s="191">
        <v>0.17369999999999999</v>
      </c>
      <c r="F60" s="191">
        <v>0.1832</v>
      </c>
      <c r="G60" s="191">
        <v>0.1711</v>
      </c>
      <c r="H60" s="191">
        <v>0.24060000000000001</v>
      </c>
      <c r="I60" s="191">
        <v>0.22900000000000001</v>
      </c>
      <c r="J60" s="191">
        <v>0.20930000000000001</v>
      </c>
      <c r="K60" s="191">
        <v>0.18729999999999999</v>
      </c>
      <c r="L60" s="103">
        <f>L59/L58</f>
        <v>0.20659188641390017</v>
      </c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</row>
    <row r="61" spans="3:39" customFormat="1" ht="15" customHeight="1">
      <c r="C61" s="235" t="s">
        <v>56</v>
      </c>
      <c r="D61" s="111" t="s">
        <v>112</v>
      </c>
      <c r="E61" s="192">
        <v>865531</v>
      </c>
      <c r="F61" s="192">
        <v>79685</v>
      </c>
      <c r="G61" s="192">
        <v>124213</v>
      </c>
      <c r="H61" s="192">
        <v>392321</v>
      </c>
      <c r="I61" s="192">
        <v>279129</v>
      </c>
      <c r="J61" s="192">
        <v>160442</v>
      </c>
      <c r="K61" s="192">
        <v>28779</v>
      </c>
      <c r="L61" s="105">
        <f>SUM(E61:K61)</f>
        <v>1930100</v>
      </c>
      <c r="AD61" s="181"/>
      <c r="AE61" s="181"/>
      <c r="AF61" s="181"/>
      <c r="AG61" s="181"/>
      <c r="AH61" s="181"/>
      <c r="AI61" s="181"/>
      <c r="AJ61" s="181"/>
      <c r="AK61" s="181"/>
      <c r="AL61" s="181"/>
      <c r="AM61" s="181"/>
    </row>
    <row r="62" spans="3:39" customFormat="1" ht="15" customHeight="1">
      <c r="C62" s="236"/>
      <c r="D62" s="179" t="s">
        <v>21</v>
      </c>
      <c r="E62" s="193">
        <v>123069</v>
      </c>
      <c r="F62" s="193">
        <v>15177</v>
      </c>
      <c r="G62" s="193">
        <v>300</v>
      </c>
      <c r="H62" s="193">
        <v>12589</v>
      </c>
      <c r="I62" s="193">
        <v>15762</v>
      </c>
      <c r="J62" s="193">
        <v>22486</v>
      </c>
      <c r="K62" s="193">
        <v>2192</v>
      </c>
      <c r="L62" s="102">
        <f>SUM(E62:K62)</f>
        <v>191575</v>
      </c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</row>
    <row r="63" spans="3:39" customFormat="1" ht="15" customHeight="1">
      <c r="C63" s="237"/>
      <c r="D63" s="112" t="s">
        <v>115</v>
      </c>
      <c r="E63" s="191">
        <v>0.14219999999999999</v>
      </c>
      <c r="F63" s="191">
        <v>0.1905</v>
      </c>
      <c r="G63" s="191">
        <v>2.3999999999999998E-3</v>
      </c>
      <c r="H63" s="191">
        <v>3.2099999999999997E-2</v>
      </c>
      <c r="I63" s="191">
        <v>5.6500000000000002E-2</v>
      </c>
      <c r="J63" s="191">
        <v>0.14019999999999999</v>
      </c>
      <c r="K63" s="191">
        <v>7.6200000000000004E-2</v>
      </c>
      <c r="L63" s="103">
        <f>L62/L61</f>
        <v>9.9256515206465987E-2</v>
      </c>
      <c r="AD63" s="181"/>
      <c r="AE63" s="181"/>
      <c r="AF63" s="181"/>
      <c r="AG63" s="181"/>
      <c r="AH63" s="181"/>
      <c r="AI63" s="181"/>
      <c r="AJ63" s="181"/>
      <c r="AK63" s="181"/>
      <c r="AL63" s="181"/>
      <c r="AM63" s="181"/>
    </row>
    <row r="64" spans="3:39" customFormat="1" ht="15" customHeight="1">
      <c r="C64" s="235" t="s">
        <v>55</v>
      </c>
      <c r="D64" s="113" t="s">
        <v>112</v>
      </c>
      <c r="E64" s="190">
        <v>207871</v>
      </c>
      <c r="F64" s="190">
        <v>1024336</v>
      </c>
      <c r="G64" s="190">
        <v>118399</v>
      </c>
      <c r="H64" s="190">
        <v>267005</v>
      </c>
      <c r="I64" s="190">
        <v>3761886</v>
      </c>
      <c r="J64" s="190">
        <v>1010745</v>
      </c>
      <c r="K64" s="190">
        <v>660679</v>
      </c>
      <c r="L64" s="105">
        <f>SUM(E64:K64)</f>
        <v>7050921</v>
      </c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</row>
    <row r="65" spans="3:12" customFormat="1" ht="15" customHeight="1">
      <c r="C65" s="236"/>
      <c r="D65" s="111" t="s">
        <v>21</v>
      </c>
      <c r="E65" s="192">
        <v>81017</v>
      </c>
      <c r="F65" s="192">
        <v>189876</v>
      </c>
      <c r="G65" s="192">
        <v>41423</v>
      </c>
      <c r="H65" s="192">
        <v>186098</v>
      </c>
      <c r="I65" s="192">
        <v>765979</v>
      </c>
      <c r="J65" s="192">
        <v>118113</v>
      </c>
      <c r="K65" s="192">
        <v>164759</v>
      </c>
      <c r="L65" s="102">
        <f>SUM(E65:K65)</f>
        <v>1547265</v>
      </c>
    </row>
    <row r="66" spans="3:12" ht="15" customHeight="1">
      <c r="C66" s="237"/>
      <c r="D66" s="112" t="s">
        <v>115</v>
      </c>
      <c r="E66" s="191">
        <v>0.38969999999999999</v>
      </c>
      <c r="F66" s="191">
        <v>0.18540000000000001</v>
      </c>
      <c r="G66" s="191">
        <v>0.34989999999999999</v>
      </c>
      <c r="H66" s="191">
        <v>0.69699999999999995</v>
      </c>
      <c r="I66" s="191">
        <v>0.2036</v>
      </c>
      <c r="J66" s="191">
        <v>0.1169</v>
      </c>
      <c r="K66" s="191">
        <v>0.24940000000000001</v>
      </c>
      <c r="L66" s="103">
        <f>L65/L64</f>
        <v>0.21944154529599749</v>
      </c>
    </row>
    <row r="67" spans="3:12" ht="15" customHeight="1">
      <c r="C67" s="247" t="s">
        <v>113</v>
      </c>
      <c r="D67" s="110" t="s">
        <v>112</v>
      </c>
      <c r="E67" s="189">
        <v>51800</v>
      </c>
      <c r="F67" s="189">
        <v>163738</v>
      </c>
      <c r="G67" s="189">
        <v>0</v>
      </c>
      <c r="H67" s="189">
        <v>7000</v>
      </c>
      <c r="I67" s="189">
        <v>838003</v>
      </c>
      <c r="J67" s="189">
        <v>24061</v>
      </c>
      <c r="K67" s="189">
        <v>0</v>
      </c>
      <c r="L67" s="105">
        <f>SUM(E67:K67)</f>
        <v>1084602</v>
      </c>
    </row>
    <row r="68" spans="3:12" ht="15" customHeight="1">
      <c r="C68" s="248"/>
      <c r="D68" s="113" t="s">
        <v>21</v>
      </c>
      <c r="E68" s="190">
        <v>0</v>
      </c>
      <c r="F68" s="190">
        <v>37231</v>
      </c>
      <c r="G68" s="190">
        <v>0</v>
      </c>
      <c r="H68" s="190">
        <v>800</v>
      </c>
      <c r="I68" s="190">
        <v>165441</v>
      </c>
      <c r="J68" s="190">
        <v>417</v>
      </c>
      <c r="K68" s="190">
        <v>0</v>
      </c>
      <c r="L68" s="102">
        <f>SUM(E68:K68)</f>
        <v>203889</v>
      </c>
    </row>
    <row r="69" spans="3:12" ht="15" customHeight="1">
      <c r="C69" s="249"/>
      <c r="D69" s="112" t="s">
        <v>115</v>
      </c>
      <c r="E69" s="194">
        <v>0</v>
      </c>
      <c r="F69" s="194">
        <v>0.22739999999999999</v>
      </c>
      <c r="G69" s="191" t="s">
        <v>178</v>
      </c>
      <c r="H69" s="194">
        <v>0.1143</v>
      </c>
      <c r="I69" s="191">
        <v>0.19739999999999999</v>
      </c>
      <c r="J69" s="194">
        <v>1.7299999999999999E-2</v>
      </c>
      <c r="K69" s="194" t="s">
        <v>178</v>
      </c>
      <c r="L69" s="103">
        <f>L68/L67</f>
        <v>0.1879850857733989</v>
      </c>
    </row>
    <row r="70" spans="3:12" ht="15" customHeight="1">
      <c r="C70" s="247" t="s">
        <v>114</v>
      </c>
      <c r="D70" s="110" t="s">
        <v>112</v>
      </c>
      <c r="E70" s="189">
        <v>818653</v>
      </c>
      <c r="F70" s="189">
        <v>721703</v>
      </c>
      <c r="G70" s="189">
        <v>239894</v>
      </c>
      <c r="H70" s="189">
        <v>352869</v>
      </c>
      <c r="I70" s="189">
        <v>238909</v>
      </c>
      <c r="J70" s="189">
        <v>273360</v>
      </c>
      <c r="K70" s="189">
        <v>426602</v>
      </c>
      <c r="L70" s="105">
        <f>SUM(E70:K70)</f>
        <v>3071990</v>
      </c>
    </row>
    <row r="71" spans="3:12" ht="15" customHeight="1">
      <c r="C71" s="248"/>
      <c r="D71" s="113" t="s">
        <v>21</v>
      </c>
      <c r="E71" s="190">
        <v>80689</v>
      </c>
      <c r="F71" s="190">
        <v>85771</v>
      </c>
      <c r="G71" s="190">
        <v>19494</v>
      </c>
      <c r="H71" s="190">
        <v>38758</v>
      </c>
      <c r="I71" s="190">
        <v>42462</v>
      </c>
      <c r="J71" s="190">
        <v>132415</v>
      </c>
      <c r="K71" s="190">
        <v>114733</v>
      </c>
      <c r="L71" s="102">
        <f>SUM(E71:K71)</f>
        <v>514322</v>
      </c>
    </row>
    <row r="72" spans="3:12" ht="15" customHeight="1">
      <c r="C72" s="249"/>
      <c r="D72" s="112" t="s">
        <v>115</v>
      </c>
      <c r="E72" s="191">
        <v>9.8599999999999993E-2</v>
      </c>
      <c r="F72" s="191">
        <v>0.1188</v>
      </c>
      <c r="G72" s="191">
        <v>8.1299999999999997E-2</v>
      </c>
      <c r="H72" s="191">
        <v>0.10979999999999999</v>
      </c>
      <c r="I72" s="191">
        <v>0.1777</v>
      </c>
      <c r="J72" s="191">
        <v>0.4844</v>
      </c>
      <c r="K72" s="191">
        <v>0.26889999999999997</v>
      </c>
      <c r="L72" s="103">
        <f>L71/L70</f>
        <v>0.16742307103864271</v>
      </c>
    </row>
    <row r="73" spans="3:12" ht="15" customHeight="1">
      <c r="C73" s="242" t="s">
        <v>117</v>
      </c>
      <c r="D73" s="110" t="s">
        <v>112</v>
      </c>
      <c r="E73" s="106">
        <f>+E43+E46+E49+E52+E55+E58+E61+E64+E67+E70</f>
        <v>76279193</v>
      </c>
      <c r="F73" s="106">
        <f t="shared" ref="F73:L73" si="1">+F43+F46+F49+F52+F55+F58+F61+F64+F67+F70</f>
        <v>40761272</v>
      </c>
      <c r="G73" s="106">
        <f t="shared" si="1"/>
        <v>30548284</v>
      </c>
      <c r="H73" s="106">
        <f t="shared" si="1"/>
        <v>40650764</v>
      </c>
      <c r="I73" s="106">
        <f t="shared" si="1"/>
        <v>29770710</v>
      </c>
      <c r="J73" s="106">
        <f t="shared" si="1"/>
        <v>12392730</v>
      </c>
      <c r="K73" s="106">
        <f t="shared" si="1"/>
        <v>7417327</v>
      </c>
      <c r="L73" s="106">
        <f t="shared" si="1"/>
        <v>237820280</v>
      </c>
    </row>
    <row r="74" spans="3:12" ht="15" customHeight="1">
      <c r="C74" s="243"/>
      <c r="D74" s="113" t="s">
        <v>21</v>
      </c>
      <c r="E74" s="180">
        <f>E44+E47+E50+E53+E56+E59+E62+E65+E68+E71</f>
        <v>15066119</v>
      </c>
      <c r="F74" s="180">
        <f t="shared" ref="F74:L74" si="2">F44+F47+F50+F53+F56+F59+F62+F65+F68+F71</f>
        <v>8686440</v>
      </c>
      <c r="G74" s="180">
        <f t="shared" si="2"/>
        <v>6280419</v>
      </c>
      <c r="H74" s="180">
        <f t="shared" si="2"/>
        <v>9421655</v>
      </c>
      <c r="I74" s="180">
        <f t="shared" si="2"/>
        <v>6630374</v>
      </c>
      <c r="J74" s="180">
        <f t="shared" si="2"/>
        <v>2972940</v>
      </c>
      <c r="K74" s="180">
        <f t="shared" si="2"/>
        <v>1609153</v>
      </c>
      <c r="L74" s="180">
        <f t="shared" si="2"/>
        <v>50667100</v>
      </c>
    </row>
    <row r="75" spans="3:12" ht="15" customHeight="1">
      <c r="C75" s="244"/>
      <c r="D75" s="112" t="s">
        <v>115</v>
      </c>
      <c r="E75" s="107">
        <f>E74/E73</f>
        <v>0.19751282633522355</v>
      </c>
      <c r="F75" s="107">
        <f t="shared" ref="F75:L75" si="3">F74/F73</f>
        <v>0.21310522399791645</v>
      </c>
      <c r="G75" s="107">
        <f t="shared" si="3"/>
        <v>0.20558991136785293</v>
      </c>
      <c r="H75" s="107">
        <f t="shared" si="3"/>
        <v>0.23177067471597829</v>
      </c>
      <c r="I75" s="107">
        <f t="shared" si="3"/>
        <v>0.22271467492713476</v>
      </c>
      <c r="J75" s="107">
        <f t="shared" si="3"/>
        <v>0.23989387326279196</v>
      </c>
      <c r="K75" s="107">
        <f t="shared" si="3"/>
        <v>0.21694513400851817</v>
      </c>
      <c r="L75" s="107">
        <f t="shared" si="3"/>
        <v>0.21304785277353133</v>
      </c>
    </row>
    <row r="78" spans="3:12">
      <c r="C78" s="203" t="s">
        <v>228</v>
      </c>
    </row>
  </sheetData>
  <sheetProtection formatCells="0" formatColumns="0"/>
  <sortState ref="D39:G48">
    <sortCondition descending="1" ref="F39:F48"/>
  </sortState>
  <mergeCells count="14">
    <mergeCell ref="C64:C66"/>
    <mergeCell ref="C55:C57"/>
    <mergeCell ref="C13:P17"/>
    <mergeCell ref="C8:P10"/>
    <mergeCell ref="C73:C75"/>
    <mergeCell ref="C42:D42"/>
    <mergeCell ref="C58:C60"/>
    <mergeCell ref="C67:C69"/>
    <mergeCell ref="C70:C72"/>
    <mergeCell ref="C43:C45"/>
    <mergeCell ref="C49:C51"/>
    <mergeCell ref="C46:C48"/>
    <mergeCell ref="C52:C54"/>
    <mergeCell ref="C61:C63"/>
  </mergeCells>
  <pageMargins left="0.75" right="0.75" top="1" bottom="1" header="1" footer="1"/>
  <pageSetup orientation="portrait" verticalDpi="200" r:id="rId1"/>
  <headerFooter>
    <oddHeader>&amp;L&amp;C&amp;Z</oddHeader>
    <oddFooter>&amp;L&amp;C&amp;Z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C1:L109"/>
  <sheetViews>
    <sheetView showGridLines="0" zoomScale="80" zoomScaleNormal="80" workbookViewId="0">
      <pane xSplit="2" ySplit="10" topLeftCell="C11" activePane="bottomRight" state="frozen"/>
      <selection pane="topRight" activeCell="B1" sqref="B1"/>
      <selection pane="bottomLeft" activeCell="A11" sqref="A11"/>
      <selection pane="bottomRight"/>
    </sheetView>
  </sheetViews>
  <sheetFormatPr baseColWidth="10" defaultColWidth="9.140625" defaultRowHeight="12.75"/>
  <cols>
    <col min="1" max="2" width="9.7109375" style="2" customWidth="1"/>
    <col min="3" max="3" width="60.140625" style="2" customWidth="1"/>
    <col min="4" max="4" width="31" style="2" customWidth="1"/>
    <col min="5" max="5" width="26.85546875" style="2" customWidth="1"/>
    <col min="6" max="7" width="20.7109375" style="2" customWidth="1"/>
    <col min="8" max="8" width="10.85546875" style="2" customWidth="1"/>
    <col min="9" max="9" width="11.5703125" style="2" customWidth="1"/>
    <col min="10" max="11" width="9.140625" style="2" customWidth="1"/>
    <col min="12" max="16384" width="9.140625" style="2"/>
  </cols>
  <sheetData>
    <row r="1" spans="3:12" customFormat="1">
      <c r="C1" s="1"/>
    </row>
    <row r="2" spans="3:12" customFormat="1"/>
    <row r="3" spans="3:12" customFormat="1"/>
    <row r="4" spans="3:12" customFormat="1"/>
    <row r="5" spans="3:12" customFormat="1">
      <c r="C5" s="1"/>
    </row>
    <row r="6" spans="3:12" customFormat="1">
      <c r="C6" s="1"/>
    </row>
    <row r="7" spans="3:12" customFormat="1" ht="13.5" thickBot="1"/>
    <row r="8" spans="3:12" customFormat="1" ht="20.25" customHeight="1" thickTop="1">
      <c r="C8" s="239" t="s">
        <v>191</v>
      </c>
      <c r="D8" s="239"/>
      <c r="E8" s="239"/>
      <c r="F8" s="239"/>
      <c r="G8" s="239"/>
      <c r="H8" s="239"/>
      <c r="I8" s="239"/>
      <c r="J8" s="239"/>
      <c r="K8" s="239"/>
    </row>
    <row r="9" spans="3:12" customFormat="1" ht="12.75" customHeight="1">
      <c r="C9" s="240"/>
      <c r="D9" s="240"/>
      <c r="E9" s="240"/>
      <c r="F9" s="240"/>
      <c r="G9" s="240"/>
      <c r="H9" s="240"/>
      <c r="I9" s="240"/>
      <c r="J9" s="240"/>
      <c r="K9" s="240"/>
    </row>
    <row r="10" spans="3:12" customFormat="1" ht="12.75" customHeight="1">
      <c r="C10" s="241"/>
      <c r="D10" s="241"/>
      <c r="E10" s="241"/>
      <c r="F10" s="241"/>
      <c r="G10" s="241"/>
      <c r="H10" s="241"/>
      <c r="I10" s="241"/>
      <c r="J10" s="241"/>
      <c r="K10" s="241"/>
    </row>
    <row r="11" spans="3:12" customFormat="1" ht="16.5">
      <c r="C11" s="59"/>
      <c r="D11" s="59"/>
      <c r="E11" s="59"/>
      <c r="F11" s="59"/>
      <c r="G11" s="59"/>
    </row>
    <row r="12" spans="3:12" customFormat="1" ht="16.5">
      <c r="C12" s="101"/>
      <c r="D12" s="101"/>
      <c r="E12" s="101"/>
      <c r="F12" s="101"/>
      <c r="G12" s="101"/>
    </row>
    <row r="13" spans="3:12" customFormat="1" ht="15.75" customHeight="1">
      <c r="C13" s="251" t="s">
        <v>223</v>
      </c>
      <c r="D13" s="251"/>
      <c r="E13" s="251"/>
      <c r="F13" s="251"/>
      <c r="G13" s="251"/>
      <c r="H13" s="251"/>
      <c r="I13" s="251"/>
      <c r="J13" s="251"/>
      <c r="K13" s="251"/>
      <c r="L13" s="251"/>
    </row>
    <row r="14" spans="3:12" customFormat="1" ht="25.5" customHeight="1">
      <c r="C14" s="251"/>
      <c r="D14" s="251"/>
      <c r="E14" s="251"/>
      <c r="F14" s="251"/>
      <c r="G14" s="251"/>
      <c r="H14" s="251"/>
      <c r="I14" s="251"/>
      <c r="J14" s="251"/>
      <c r="K14" s="251"/>
      <c r="L14" s="251"/>
    </row>
    <row r="15" spans="3:12" customFormat="1" ht="24" customHeight="1">
      <c r="C15" s="251"/>
      <c r="D15" s="251"/>
      <c r="E15" s="251"/>
      <c r="F15" s="251"/>
      <c r="G15" s="251"/>
      <c r="H15" s="251"/>
      <c r="I15" s="251"/>
      <c r="J15" s="251"/>
      <c r="K15" s="251"/>
      <c r="L15" s="251"/>
    </row>
    <row r="16" spans="3:12" customFormat="1" ht="15.75" customHeight="1">
      <c r="C16" s="251"/>
      <c r="D16" s="251"/>
      <c r="E16" s="251"/>
      <c r="F16" s="251"/>
      <c r="G16" s="251"/>
      <c r="H16" s="251"/>
      <c r="I16" s="251"/>
      <c r="J16" s="251"/>
      <c r="K16" s="251"/>
      <c r="L16" s="251"/>
    </row>
    <row r="17" spans="3:12" customFormat="1"/>
    <row r="18" spans="3:12" customFormat="1"/>
    <row r="19" spans="3:12" customFormat="1" ht="26.25" customHeight="1">
      <c r="C19" s="250" t="s">
        <v>189</v>
      </c>
      <c r="D19" s="250"/>
      <c r="E19" s="250"/>
      <c r="F19" s="250"/>
      <c r="G19" s="250"/>
      <c r="H19" s="250"/>
      <c r="I19" s="250"/>
      <c r="J19" s="250"/>
      <c r="K19" s="250"/>
      <c r="L19" s="250"/>
    </row>
    <row r="20" spans="3:12" customFormat="1"/>
    <row r="21" spans="3:12" customFormat="1"/>
    <row r="22" spans="3:12" customFormat="1"/>
    <row r="23" spans="3:12" customFormat="1"/>
    <row r="24" spans="3:12" customFormat="1"/>
    <row r="25" spans="3:12" customFormat="1"/>
    <row r="26" spans="3:12" customFormat="1" ht="16.5">
      <c r="C26" s="24"/>
      <c r="D26" s="24"/>
      <c r="E26" s="24"/>
      <c r="F26" s="24"/>
      <c r="G26" s="24"/>
    </row>
    <row r="27" spans="3:12" customFormat="1" ht="16.5">
      <c r="C27" s="24"/>
      <c r="D27" s="24"/>
      <c r="E27" s="24"/>
      <c r="F27" s="24"/>
      <c r="G27" s="24"/>
    </row>
    <row r="28" spans="3:12" customFormat="1" ht="15.75" customHeight="1">
      <c r="C28" s="24"/>
      <c r="D28" s="24"/>
      <c r="E28" s="24"/>
      <c r="F28" s="2"/>
      <c r="G28" s="2"/>
      <c r="H28" s="2"/>
      <c r="I28" s="2"/>
    </row>
    <row r="29" spans="3:12" customFormat="1" ht="16.5">
      <c r="C29" s="24"/>
      <c r="D29" s="24"/>
      <c r="E29" s="24"/>
      <c r="F29" s="2"/>
      <c r="G29" s="2"/>
      <c r="H29" s="2"/>
      <c r="I29" s="2"/>
    </row>
    <row r="30" spans="3:12" customFormat="1" ht="16.5">
      <c r="C30" s="24"/>
      <c r="D30" s="24"/>
      <c r="E30" s="24"/>
      <c r="F30" s="2"/>
      <c r="G30" s="2"/>
      <c r="H30" s="2"/>
      <c r="I30" s="2"/>
    </row>
    <row r="31" spans="3:12" customFormat="1" ht="15.75" customHeight="1">
      <c r="C31" s="24"/>
      <c r="D31" s="24"/>
      <c r="E31" s="24"/>
      <c r="F31" s="2"/>
      <c r="G31" s="2"/>
      <c r="H31" s="2"/>
      <c r="I31" s="2"/>
      <c r="J31" s="36"/>
    </row>
    <row r="32" spans="3:12" customFormat="1" ht="16.5">
      <c r="C32" s="24"/>
      <c r="D32" s="24"/>
      <c r="E32" s="24"/>
      <c r="F32" s="2"/>
      <c r="G32" s="2"/>
      <c r="H32" s="2"/>
      <c r="I32" s="2"/>
      <c r="J32" s="36"/>
    </row>
    <row r="33" spans="3:11" customFormat="1" ht="16.5">
      <c r="C33" s="24"/>
      <c r="D33" s="24"/>
      <c r="E33" s="24"/>
      <c r="F33" s="2"/>
      <c r="G33" s="2"/>
      <c r="H33" s="2"/>
      <c r="I33" s="2"/>
      <c r="J33" s="36"/>
    </row>
    <row r="34" spans="3:11" customFormat="1" ht="16.5">
      <c r="C34" s="24"/>
      <c r="D34" s="24"/>
      <c r="E34" s="24"/>
      <c r="F34" s="2"/>
      <c r="G34" s="2"/>
      <c r="H34" s="2"/>
      <c r="I34" s="2"/>
      <c r="J34" s="36"/>
    </row>
    <row r="35" spans="3:11" customFormat="1" ht="16.5">
      <c r="C35" s="24"/>
      <c r="D35" s="24"/>
      <c r="E35" s="24"/>
      <c r="F35" s="2"/>
      <c r="G35" s="2"/>
      <c r="H35" s="2"/>
      <c r="I35" s="2"/>
      <c r="J35" s="36"/>
    </row>
    <row r="36" spans="3:11" customFormat="1" ht="16.5">
      <c r="C36" s="24"/>
      <c r="D36" s="24"/>
      <c r="E36" s="24"/>
      <c r="F36" s="2"/>
      <c r="G36" s="2"/>
      <c r="H36" s="2"/>
      <c r="I36" s="2"/>
      <c r="J36" s="36"/>
    </row>
    <row r="37" spans="3:11" customFormat="1" ht="16.5">
      <c r="C37" s="24"/>
      <c r="D37" s="24"/>
      <c r="E37" s="24"/>
      <c r="F37" s="36"/>
      <c r="G37" s="36"/>
      <c r="H37" s="36"/>
      <c r="I37" s="36"/>
      <c r="J37" s="36"/>
    </row>
    <row r="38" spans="3:11" customFormat="1" ht="16.5">
      <c r="C38" s="24"/>
      <c r="D38" s="24"/>
      <c r="E38" s="24"/>
      <c r="F38" s="36"/>
      <c r="G38" s="36"/>
      <c r="H38" s="36"/>
      <c r="I38" s="36"/>
      <c r="J38" s="36"/>
    </row>
    <row r="39" spans="3:11" customFormat="1" ht="16.5">
      <c r="C39" s="24"/>
      <c r="D39" s="24"/>
      <c r="E39" s="24"/>
      <c r="F39" s="36"/>
      <c r="G39" s="36"/>
      <c r="H39" s="36"/>
      <c r="I39" s="36"/>
      <c r="J39" s="36"/>
    </row>
    <row r="40" spans="3:11" customFormat="1" ht="16.5">
      <c r="C40" s="24"/>
      <c r="D40" s="24"/>
      <c r="E40" s="24"/>
      <c r="F40" s="36"/>
      <c r="G40" s="36"/>
      <c r="H40" s="36"/>
      <c r="I40" s="36"/>
      <c r="J40" s="36"/>
    </row>
    <row r="41" spans="3:11" customFormat="1" ht="16.5">
      <c r="C41" s="24"/>
      <c r="D41" s="24"/>
      <c r="E41" s="24"/>
      <c r="F41" s="24"/>
      <c r="G41" s="24"/>
    </row>
    <row r="42" spans="3:11">
      <c r="C42" s="116" t="s">
        <v>10</v>
      </c>
      <c r="D42" s="116" t="s">
        <v>180</v>
      </c>
      <c r="E42" s="116" t="s">
        <v>112</v>
      </c>
      <c r="F42" s="116" t="s">
        <v>20</v>
      </c>
    </row>
    <row r="43" spans="3:11">
      <c r="C43" s="114" t="s">
        <v>12</v>
      </c>
      <c r="D43" s="63">
        <v>17352724</v>
      </c>
      <c r="E43" s="63">
        <v>22285143</v>
      </c>
      <c r="F43" s="23">
        <f>(E43-D43)/D43</f>
        <v>0.28424465230934348</v>
      </c>
    </row>
    <row r="44" spans="3:11">
      <c r="C44" s="114" t="s">
        <v>13</v>
      </c>
      <c r="D44" s="63">
        <v>5636322</v>
      </c>
      <c r="E44" s="63">
        <v>8142910</v>
      </c>
      <c r="F44" s="23">
        <f t="shared" ref="F44:F49" si="0">(E44-D44)/D44</f>
        <v>0.44472051099990384</v>
      </c>
      <c r="J44" s="62"/>
      <c r="K44" s="62"/>
    </row>
    <row r="45" spans="3:11">
      <c r="C45" s="114" t="s">
        <v>14</v>
      </c>
      <c r="D45" s="63">
        <v>7136356</v>
      </c>
      <c r="E45" s="63">
        <v>8384633</v>
      </c>
      <c r="F45" s="23">
        <f t="shared" si="0"/>
        <v>0.1749179833517274</v>
      </c>
      <c r="J45" s="62"/>
      <c r="K45" s="62"/>
    </row>
    <row r="46" spans="3:11">
      <c r="C46" s="114" t="s">
        <v>15</v>
      </c>
      <c r="D46" s="63">
        <v>6571407</v>
      </c>
      <c r="E46" s="63">
        <v>9628005</v>
      </c>
      <c r="F46" s="23">
        <f t="shared" si="0"/>
        <v>0.46513600512036463</v>
      </c>
      <c r="J46" s="62"/>
      <c r="K46" s="62"/>
    </row>
    <row r="47" spans="3:11">
      <c r="C47" s="114" t="s">
        <v>16</v>
      </c>
      <c r="D47" s="63">
        <v>8862165</v>
      </c>
      <c r="E47" s="63">
        <v>12691098</v>
      </c>
      <c r="F47" s="23">
        <f t="shared" si="0"/>
        <v>0.43205390556370821</v>
      </c>
      <c r="J47" s="62"/>
      <c r="K47" s="62"/>
    </row>
    <row r="48" spans="3:11">
      <c r="C48" s="114" t="s">
        <v>17</v>
      </c>
      <c r="D48" s="63">
        <v>3381630</v>
      </c>
      <c r="E48" s="63">
        <v>4438118</v>
      </c>
      <c r="F48" s="23">
        <f t="shared" si="0"/>
        <v>0.31241975023879015</v>
      </c>
      <c r="J48" s="62"/>
      <c r="K48" s="62"/>
    </row>
    <row r="49" spans="3:12">
      <c r="C49" s="114" t="s">
        <v>181</v>
      </c>
      <c r="D49" s="63">
        <v>1823358</v>
      </c>
      <c r="E49" s="63">
        <v>2097109</v>
      </c>
      <c r="F49" s="23">
        <f t="shared" si="0"/>
        <v>0.1501356288781468</v>
      </c>
      <c r="J49" s="62"/>
      <c r="K49" s="62"/>
    </row>
    <row r="50" spans="3:12">
      <c r="C50" s="117" t="s">
        <v>19</v>
      </c>
      <c r="D50" s="120">
        <f>SUM(D43:D49)</f>
        <v>50763962</v>
      </c>
      <c r="E50" s="120">
        <f>SUM(E43:E49)</f>
        <v>67667016</v>
      </c>
      <c r="F50" s="119">
        <f>(E50-D50)/D50</f>
        <v>0.33297349801026171</v>
      </c>
      <c r="J50" s="62"/>
      <c r="K50" s="62"/>
    </row>
    <row r="51" spans="3:12">
      <c r="D51" s="64"/>
      <c r="E51" s="64"/>
      <c r="J51" s="62"/>
      <c r="K51" s="62"/>
    </row>
    <row r="52" spans="3:12">
      <c r="C52" s="203" t="s">
        <v>186</v>
      </c>
    </row>
    <row r="53" spans="3:12" ht="12.75" customHeight="1">
      <c r="C53" s="20"/>
      <c r="D53" s="20"/>
    </row>
    <row r="54" spans="3:12" ht="12.75" customHeight="1">
      <c r="C54" s="20"/>
      <c r="D54" s="20"/>
      <c r="F54" s="62"/>
      <c r="G54" s="62"/>
    </row>
    <row r="55" spans="3:12" ht="12.75" customHeight="1">
      <c r="C55" s="20"/>
      <c r="D55" s="20"/>
      <c r="F55" s="62"/>
      <c r="G55" s="62"/>
    </row>
    <row r="56" spans="3:12" ht="12.75" customHeight="1">
      <c r="C56" s="20"/>
      <c r="D56" s="20"/>
      <c r="F56" s="62"/>
      <c r="G56" s="62"/>
    </row>
    <row r="57" spans="3:12" ht="24" customHeight="1">
      <c r="C57" s="250" t="s">
        <v>190</v>
      </c>
      <c r="D57" s="250"/>
      <c r="E57" s="250"/>
      <c r="F57" s="250"/>
      <c r="G57" s="250"/>
      <c r="H57" s="250"/>
      <c r="I57" s="250"/>
      <c r="J57" s="250"/>
      <c r="K57" s="250"/>
      <c r="L57" s="250"/>
    </row>
    <row r="58" spans="3:12" ht="12.75" customHeight="1">
      <c r="C58" s="20"/>
      <c r="D58" s="20"/>
      <c r="F58" s="62"/>
      <c r="G58" s="62"/>
    </row>
    <row r="59" spans="3:12" ht="12.75" customHeight="1">
      <c r="C59" s="20"/>
      <c r="D59" s="20"/>
      <c r="F59" s="62"/>
      <c r="G59" s="62"/>
    </row>
    <row r="60" spans="3:12" ht="12.75" customHeight="1">
      <c r="C60" s="20"/>
      <c r="D60" s="20"/>
      <c r="E60" s="62"/>
      <c r="F60" s="62"/>
      <c r="G60" s="62"/>
    </row>
    <row r="61" spans="3:12" ht="12.75" customHeight="1">
      <c r="C61" s="21"/>
      <c r="D61" s="20"/>
      <c r="E61" s="62"/>
      <c r="F61" s="62"/>
      <c r="G61" s="62"/>
    </row>
    <row r="62" spans="3:12" ht="12.75" customHeight="1">
      <c r="C62" s="21"/>
      <c r="D62" s="20"/>
      <c r="E62" s="62"/>
      <c r="F62" s="62"/>
      <c r="G62" s="62"/>
    </row>
    <row r="63" spans="3:12">
      <c r="C63" s="21"/>
      <c r="D63" s="20"/>
      <c r="E63" s="62"/>
      <c r="F63" s="62"/>
      <c r="K63" s="20"/>
      <c r="L63" s="20"/>
    </row>
    <row r="64" spans="3:12">
      <c r="C64" s="21"/>
      <c r="D64" s="20"/>
      <c r="E64" s="62"/>
      <c r="F64" s="62"/>
      <c r="K64" s="20"/>
      <c r="L64" s="20"/>
    </row>
    <row r="65" spans="3:12">
      <c r="C65" s="21"/>
      <c r="D65" s="20"/>
      <c r="E65" s="62"/>
      <c r="F65" s="62"/>
      <c r="K65" s="20"/>
      <c r="L65" s="20"/>
    </row>
    <row r="66" spans="3:12">
      <c r="C66" s="21"/>
      <c r="D66" s="20"/>
      <c r="E66" s="62"/>
      <c r="F66" s="62"/>
      <c r="K66" s="20"/>
      <c r="L66" s="20"/>
    </row>
    <row r="67" spans="3:12">
      <c r="C67" s="21"/>
      <c r="D67" s="20"/>
      <c r="E67" s="62"/>
      <c r="F67" s="62"/>
      <c r="K67" s="20"/>
      <c r="L67" s="20"/>
    </row>
    <row r="68" spans="3:12">
      <c r="C68" s="21"/>
      <c r="D68" s="20"/>
      <c r="F68" s="20"/>
      <c r="G68" s="20"/>
      <c r="H68" s="20"/>
      <c r="I68" s="20"/>
      <c r="J68" s="20"/>
      <c r="K68" s="20"/>
      <c r="L68" s="20"/>
    </row>
    <row r="69" spans="3:12">
      <c r="C69" s="21"/>
      <c r="D69" s="20"/>
      <c r="F69" s="20"/>
      <c r="G69" s="20"/>
      <c r="H69" s="20"/>
      <c r="I69" s="20"/>
      <c r="J69" s="20"/>
      <c r="K69" s="20"/>
      <c r="L69" s="20"/>
    </row>
    <row r="70" spans="3:12">
      <c r="C70" s="21"/>
      <c r="D70" s="20"/>
      <c r="F70" s="20"/>
      <c r="G70" s="20"/>
      <c r="H70" s="20"/>
      <c r="I70" s="20"/>
      <c r="J70" s="20"/>
      <c r="K70" s="20"/>
      <c r="L70" s="20"/>
    </row>
    <row r="71" spans="3:12">
      <c r="C71" s="20"/>
      <c r="D71" s="20"/>
      <c r="E71" s="20"/>
      <c r="F71" s="20"/>
      <c r="G71" s="20"/>
      <c r="H71" s="20"/>
      <c r="I71" s="20"/>
      <c r="J71" s="20"/>
      <c r="K71" s="20"/>
      <c r="L71" s="20"/>
    </row>
    <row r="72" spans="3:12">
      <c r="C72" s="20"/>
      <c r="D72" s="20"/>
      <c r="E72" s="20"/>
      <c r="F72" s="20"/>
      <c r="G72" s="20"/>
      <c r="H72" s="20"/>
      <c r="I72" s="20"/>
      <c r="J72" s="20"/>
      <c r="K72" s="20"/>
      <c r="L72" s="20"/>
    </row>
    <row r="73" spans="3:12">
      <c r="C73" s="20"/>
      <c r="D73" s="20"/>
      <c r="E73" s="20"/>
      <c r="F73" s="20"/>
      <c r="G73" s="20"/>
      <c r="H73" s="20"/>
      <c r="I73" s="20"/>
      <c r="J73" s="20"/>
      <c r="K73" s="20"/>
      <c r="L73" s="20"/>
    </row>
    <row r="74" spans="3:12">
      <c r="C74" s="20"/>
      <c r="D74" s="20"/>
      <c r="E74" s="20"/>
      <c r="F74" s="20"/>
      <c r="G74" s="20"/>
      <c r="H74" s="20"/>
      <c r="I74" s="20"/>
      <c r="J74" s="20"/>
      <c r="K74" s="20"/>
      <c r="L74" s="20"/>
    </row>
    <row r="75" spans="3:12">
      <c r="C75" s="20"/>
      <c r="D75" s="20"/>
      <c r="E75" s="20"/>
      <c r="F75" s="20"/>
      <c r="G75" s="20"/>
      <c r="H75" s="20"/>
      <c r="I75" s="20"/>
      <c r="J75" s="20"/>
      <c r="K75" s="20"/>
      <c r="L75" s="20"/>
    </row>
    <row r="76" spans="3:12">
      <c r="C76" s="20"/>
      <c r="D76" s="20"/>
      <c r="E76" s="20"/>
      <c r="F76" s="20"/>
      <c r="G76" s="20"/>
      <c r="H76" s="20"/>
      <c r="I76" s="20"/>
      <c r="J76" s="20"/>
      <c r="K76" s="20"/>
      <c r="L76" s="20"/>
    </row>
    <row r="77" spans="3:12">
      <c r="C77" s="20"/>
      <c r="D77" s="20"/>
      <c r="E77" s="20"/>
      <c r="F77" s="20"/>
      <c r="G77" s="20"/>
      <c r="H77" s="20"/>
      <c r="I77" s="20"/>
      <c r="J77" s="20"/>
      <c r="K77" s="20"/>
      <c r="L77" s="20"/>
    </row>
    <row r="78" spans="3:12">
      <c r="C78" s="20"/>
      <c r="D78" s="19"/>
      <c r="G78" s="4"/>
    </row>
    <row r="79" spans="3:12">
      <c r="C79" s="20"/>
      <c r="D79" s="19"/>
      <c r="E79" s="3"/>
      <c r="F79" s="6"/>
      <c r="G79" s="4"/>
    </row>
    <row r="80" spans="3:12">
      <c r="C80" s="20"/>
      <c r="D80" s="19"/>
      <c r="E80" s="3"/>
      <c r="F80" s="6"/>
      <c r="G80" s="4"/>
    </row>
    <row r="81" spans="3:7">
      <c r="C81" s="20"/>
      <c r="D81" s="19"/>
      <c r="E81" s="3"/>
      <c r="F81" s="6"/>
      <c r="G81" s="4"/>
    </row>
    <row r="82" spans="3:7">
      <c r="C82" s="20"/>
      <c r="D82" s="19"/>
      <c r="E82" s="3"/>
      <c r="F82" s="6"/>
      <c r="G82" s="4"/>
    </row>
    <row r="83" spans="3:7">
      <c r="C83" s="116" t="s">
        <v>10</v>
      </c>
      <c r="D83" s="116" t="s">
        <v>177</v>
      </c>
      <c r="E83" s="116" t="s">
        <v>179</v>
      </c>
      <c r="F83" s="116" t="s">
        <v>105</v>
      </c>
      <c r="G83" s="4"/>
    </row>
    <row r="84" spans="3:7">
      <c r="C84" s="114" t="s">
        <v>12</v>
      </c>
      <c r="D84" s="9">
        <v>22285143</v>
      </c>
      <c r="E84" s="9">
        <v>4705797</v>
      </c>
      <c r="F84" s="23">
        <f>E84/D84</f>
        <v>0.21116297077384696</v>
      </c>
      <c r="G84" s="4"/>
    </row>
    <row r="85" spans="3:7">
      <c r="C85" s="114" t="s">
        <v>13</v>
      </c>
      <c r="D85" s="9">
        <v>8142910</v>
      </c>
      <c r="E85" s="9">
        <v>1784161</v>
      </c>
      <c r="F85" s="23">
        <f t="shared" ref="F85:F90" si="1">E85/D85</f>
        <v>0.219106068960605</v>
      </c>
      <c r="G85" s="4"/>
    </row>
    <row r="86" spans="3:7">
      <c r="C86" s="114" t="s">
        <v>14</v>
      </c>
      <c r="D86" s="9">
        <v>8384633</v>
      </c>
      <c r="E86" s="9">
        <v>1834894</v>
      </c>
      <c r="F86" s="23">
        <f t="shared" si="1"/>
        <v>0.21884010904233972</v>
      </c>
      <c r="G86" s="4"/>
    </row>
    <row r="87" spans="3:7">
      <c r="C87" s="114" t="s">
        <v>15</v>
      </c>
      <c r="D87" s="9">
        <v>9628005</v>
      </c>
      <c r="E87" s="9">
        <v>2429480</v>
      </c>
      <c r="F87" s="23">
        <f t="shared" si="1"/>
        <v>0.25233472562592146</v>
      </c>
      <c r="G87" s="4"/>
    </row>
    <row r="88" spans="3:7">
      <c r="C88" s="114" t="s">
        <v>16</v>
      </c>
      <c r="D88" s="9">
        <v>12691098</v>
      </c>
      <c r="E88" s="9">
        <v>2594048</v>
      </c>
      <c r="F88" s="23">
        <f t="shared" si="1"/>
        <v>0.20439902047876393</v>
      </c>
      <c r="G88" s="4"/>
    </row>
    <row r="89" spans="3:7">
      <c r="C89" s="114" t="s">
        <v>17</v>
      </c>
      <c r="D89" s="9">
        <v>4438118</v>
      </c>
      <c r="E89" s="9">
        <v>1196580</v>
      </c>
      <c r="F89" s="23">
        <f t="shared" si="1"/>
        <v>0.26961428245035396</v>
      </c>
      <c r="G89" s="4"/>
    </row>
    <row r="90" spans="3:7">
      <c r="C90" s="114" t="s">
        <v>18</v>
      </c>
      <c r="D90" s="9">
        <v>2097109</v>
      </c>
      <c r="E90" s="9">
        <v>483683</v>
      </c>
      <c r="F90" s="23">
        <f t="shared" si="1"/>
        <v>0.2306427562897303</v>
      </c>
      <c r="G90" s="4"/>
    </row>
    <row r="91" spans="3:7">
      <c r="C91" s="117" t="s">
        <v>19</v>
      </c>
      <c r="D91" s="118">
        <f>SUM(D84:D90)</f>
        <v>67667016</v>
      </c>
      <c r="E91" s="118">
        <f>SUM(E84:E90)</f>
        <v>15028643</v>
      </c>
      <c r="F91" s="119">
        <f>E91/D91</f>
        <v>0.22209702582422136</v>
      </c>
      <c r="G91" s="4"/>
    </row>
    <row r="92" spans="3:7">
      <c r="C92" s="20"/>
      <c r="D92" s="20"/>
      <c r="G92" s="4"/>
    </row>
    <row r="93" spans="3:7">
      <c r="C93" s="203" t="s">
        <v>186</v>
      </c>
      <c r="D93" s="20"/>
      <c r="G93" s="4"/>
    </row>
    <row r="94" spans="3:7">
      <c r="C94" s="20"/>
      <c r="D94" s="5"/>
      <c r="E94" s="4"/>
      <c r="F94" s="4"/>
      <c r="G94" s="4"/>
    </row>
    <row r="95" spans="3:7">
      <c r="C95" s="20"/>
      <c r="D95" s="5"/>
      <c r="E95" s="4"/>
      <c r="F95" s="4"/>
      <c r="G95" s="4"/>
    </row>
    <row r="96" spans="3:7">
      <c r="C96" s="20"/>
      <c r="D96" s="5"/>
      <c r="E96" s="4"/>
      <c r="F96" s="4"/>
      <c r="G96" s="4"/>
    </row>
    <row r="97" spans="3:7">
      <c r="C97" s="20"/>
      <c r="D97" s="5"/>
      <c r="E97" s="4"/>
      <c r="F97" s="4"/>
      <c r="G97" s="4"/>
    </row>
    <row r="98" spans="3:7">
      <c r="C98" s="20"/>
      <c r="D98" s="5"/>
      <c r="E98" s="4"/>
      <c r="F98" s="4"/>
      <c r="G98" s="4"/>
    </row>
    <row r="99" spans="3:7">
      <c r="C99" s="20"/>
      <c r="D99" s="5"/>
      <c r="E99" s="4"/>
      <c r="F99" s="4"/>
      <c r="G99" s="4"/>
    </row>
    <row r="100" spans="3:7">
      <c r="C100" s="20"/>
      <c r="D100" s="5"/>
      <c r="E100" s="4"/>
      <c r="F100" s="4"/>
      <c r="G100" s="4"/>
    </row>
    <row r="101" spans="3:7">
      <c r="C101" s="20"/>
      <c r="D101" s="5"/>
      <c r="E101" s="4"/>
      <c r="F101" s="4"/>
      <c r="G101" s="4"/>
    </row>
    <row r="102" spans="3:7">
      <c r="C102" s="20"/>
      <c r="D102" s="5"/>
      <c r="E102" s="4"/>
      <c r="F102" s="4"/>
      <c r="G102" s="4"/>
    </row>
    <row r="103" spans="3:7">
      <c r="C103" s="20"/>
      <c r="D103" s="5"/>
      <c r="E103" s="4"/>
      <c r="F103" s="4"/>
      <c r="G103" s="4"/>
    </row>
    <row r="104" spans="3:7">
      <c r="C104" s="20"/>
      <c r="D104" s="5"/>
    </row>
    <row r="105" spans="3:7">
      <c r="C105" s="20"/>
      <c r="D105" s="5"/>
    </row>
    <row r="106" spans="3:7">
      <c r="C106" s="20"/>
      <c r="D106" s="19"/>
    </row>
    <row r="107" spans="3:7">
      <c r="C107" s="20"/>
      <c r="D107" s="19"/>
    </row>
    <row r="108" spans="3:7">
      <c r="C108" s="20"/>
      <c r="D108" s="19"/>
    </row>
    <row r="109" spans="3:7">
      <c r="C109" s="20"/>
    </row>
  </sheetData>
  <mergeCells count="4">
    <mergeCell ref="C8:K10"/>
    <mergeCell ref="C19:L19"/>
    <mergeCell ref="C57:L57"/>
    <mergeCell ref="C13:L16"/>
  </mergeCells>
  <pageMargins left="0.75" right="0.75" top="1" bottom="1" header="1" footer="1"/>
  <pageSetup orientation="portrait" verticalDpi="200" r:id="rId1"/>
  <headerFooter>
    <oddHeader>&amp;L&amp;C&amp;Z</oddHeader>
    <oddFooter>&amp;L&amp;C&amp;Z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FF0000"/>
  </sheetPr>
  <dimension ref="A1:P105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M36" sqref="M36"/>
    </sheetView>
  </sheetViews>
  <sheetFormatPr baseColWidth="10" defaultColWidth="9.140625" defaultRowHeight="12.75"/>
  <cols>
    <col min="1" max="2" width="9.7109375" style="2" customWidth="1"/>
    <col min="3" max="3" width="52.5703125" style="2" customWidth="1"/>
    <col min="4" max="4" width="13.28515625" style="2" customWidth="1"/>
    <col min="5" max="6" width="12.28515625" style="2" customWidth="1"/>
    <col min="7" max="7" width="11.28515625" style="2" customWidth="1"/>
    <col min="8" max="8" width="11.5703125" style="2" bestFit="1" customWidth="1"/>
    <col min="9" max="9" width="11.85546875" style="2" bestFit="1" customWidth="1"/>
    <col min="10" max="10" width="11.5703125" style="2" bestFit="1" customWidth="1"/>
    <col min="11" max="11" width="10.5703125" style="2" customWidth="1"/>
    <col min="12" max="13" width="11.5703125" style="2" bestFit="1" customWidth="1"/>
    <col min="14" max="14" width="11.42578125" style="2" bestFit="1" customWidth="1"/>
    <col min="15" max="16384" width="9.140625" style="2"/>
  </cols>
  <sheetData>
    <row r="1" spans="3:16" customFormat="1">
      <c r="C1" s="1"/>
    </row>
    <row r="2" spans="3:16" customFormat="1"/>
    <row r="3" spans="3:16" customFormat="1"/>
    <row r="4" spans="3:16" customFormat="1"/>
    <row r="5" spans="3:16" customFormat="1">
      <c r="C5" s="1"/>
    </row>
    <row r="6" spans="3:16" customFormat="1">
      <c r="C6" s="1"/>
    </row>
    <row r="7" spans="3:16" customFormat="1" ht="13.5" thickBot="1"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</row>
    <row r="8" spans="3:16" customFormat="1" ht="20.25" customHeight="1" thickTop="1">
      <c r="C8" s="240" t="s">
        <v>185</v>
      </c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</row>
    <row r="9" spans="3:16" customFormat="1" ht="12.75" customHeight="1"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</row>
    <row r="10" spans="3:16" customFormat="1" ht="12.75" customHeight="1"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</row>
    <row r="11" spans="3:16" customFormat="1" ht="12.75" customHeight="1">
      <c r="C11" s="59"/>
      <c r="D11" s="59"/>
      <c r="E11" s="59"/>
      <c r="F11" s="59"/>
      <c r="G11" s="59"/>
      <c r="H11" s="59"/>
      <c r="I11" s="59"/>
      <c r="J11" s="59"/>
    </row>
    <row r="12" spans="3:16" customFormat="1" ht="12.75" customHeight="1">
      <c r="C12" s="252" t="s">
        <v>182</v>
      </c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</row>
    <row r="13" spans="3:16" customFormat="1" ht="12.75" customHeight="1"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</row>
    <row r="14" spans="3:16" customFormat="1" ht="12.75" customHeight="1"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</row>
    <row r="15" spans="3:16" customFormat="1" ht="12.75" customHeight="1"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</row>
    <row r="16" spans="3:16" customFormat="1" ht="12.75" customHeight="1"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</row>
    <row r="17" spans="3:14" customFormat="1" ht="12.75" customHeight="1"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</row>
    <row r="18" spans="3:14" customFormat="1" ht="12.75" customHeight="1"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</row>
    <row r="19" spans="3:14" customFormat="1" ht="12.75" customHeight="1"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</row>
    <row r="20" spans="3:14" customFormat="1" ht="12.75" customHeight="1"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</row>
    <row r="21" spans="3:14" customFormat="1" ht="12.75" customHeight="1"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</row>
    <row r="22" spans="3:14" customFormat="1" ht="12.75" customHeight="1"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</row>
    <row r="23" spans="3:14" customFormat="1" ht="12.75" customHeight="1"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</row>
    <row r="24" spans="3:14" customFormat="1" ht="12.75" customHeight="1"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</row>
    <row r="25" spans="3:14" customFormat="1" ht="12.75" customHeight="1"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</row>
    <row r="26" spans="3:14" customFormat="1" ht="12.75" customHeight="1"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</row>
    <row r="27" spans="3:14" customFormat="1" ht="12.75" customHeight="1"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</row>
    <row r="28" spans="3:14" customFormat="1" ht="12.75" customHeight="1"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</row>
    <row r="29" spans="3:14" customFormat="1" ht="12.75" customHeight="1"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</row>
    <row r="30" spans="3:14" customFormat="1" ht="12.75" customHeight="1"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</row>
    <row r="31" spans="3:14" customFormat="1" ht="12.75" customHeight="1"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</row>
    <row r="32" spans="3:14" customFormat="1" ht="12.75" customHeight="1"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</row>
    <row r="33" spans="3:15" customFormat="1" ht="12.75" customHeight="1"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</row>
    <row r="34" spans="3:15" customFormat="1" ht="12.75" customHeight="1"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</row>
    <row r="35" spans="3:15" customFormat="1" ht="12.75" customHeight="1"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</row>
    <row r="36" spans="3:15" customFormat="1" ht="12.75" customHeight="1">
      <c r="C36" s="59"/>
      <c r="D36" s="59"/>
      <c r="E36" s="59"/>
      <c r="F36" s="59"/>
      <c r="G36" s="59"/>
      <c r="H36" s="59"/>
      <c r="I36" s="59"/>
      <c r="J36" s="59"/>
    </row>
    <row r="37" spans="3:15" customFormat="1" ht="12.75" customHeight="1">
      <c r="C37" s="59"/>
      <c r="D37" s="59"/>
      <c r="E37" s="59"/>
      <c r="F37" s="59"/>
      <c r="G37" s="59"/>
      <c r="H37" s="59"/>
      <c r="I37" s="59"/>
      <c r="J37" s="59"/>
    </row>
    <row r="38" spans="3:15" customFormat="1" ht="12.75" customHeight="1">
      <c r="C38" s="59"/>
      <c r="D38" s="59"/>
      <c r="E38" s="59"/>
      <c r="F38" s="59"/>
      <c r="G38" s="59"/>
      <c r="H38" s="59"/>
      <c r="I38" s="59"/>
      <c r="J38" s="59"/>
    </row>
    <row r="39" spans="3:15" customFormat="1" ht="12.75" customHeight="1">
      <c r="C39" s="59"/>
      <c r="D39" s="59"/>
      <c r="E39" s="59"/>
      <c r="F39" s="59"/>
      <c r="G39" s="59"/>
      <c r="H39" s="59"/>
      <c r="I39" s="59"/>
      <c r="J39" s="59"/>
    </row>
    <row r="40" spans="3:15" customFormat="1" ht="12.75" customHeight="1">
      <c r="C40" s="59"/>
      <c r="D40" s="59"/>
      <c r="E40" s="59"/>
      <c r="F40" s="59"/>
      <c r="G40" s="59"/>
      <c r="H40" s="59"/>
      <c r="I40" s="59"/>
      <c r="J40" s="59"/>
    </row>
    <row r="41" spans="3:15" customFormat="1" ht="25.5" customHeight="1">
      <c r="C41" s="256" t="s">
        <v>10</v>
      </c>
      <c r="D41" s="253">
        <v>2016</v>
      </c>
      <c r="E41" s="254"/>
      <c r="F41" s="255"/>
      <c r="G41" s="253" t="s">
        <v>183</v>
      </c>
      <c r="H41" s="255"/>
      <c r="I41" s="253" t="s">
        <v>57</v>
      </c>
      <c r="J41" s="255"/>
      <c r="K41" s="258" t="s">
        <v>58</v>
      </c>
      <c r="L41" s="259"/>
      <c r="M41" s="258" t="s">
        <v>59</v>
      </c>
      <c r="N41" s="259"/>
    </row>
    <row r="42" spans="3:15" customFormat="1" ht="25.5">
      <c r="C42" s="257"/>
      <c r="D42" s="121" t="s">
        <v>175</v>
      </c>
      <c r="E42" s="121" t="s">
        <v>62</v>
      </c>
      <c r="F42" s="121" t="s">
        <v>61</v>
      </c>
      <c r="G42" s="122" t="s">
        <v>39</v>
      </c>
      <c r="H42" s="122" t="s">
        <v>60</v>
      </c>
      <c r="I42" s="122" t="s">
        <v>39</v>
      </c>
      <c r="J42" s="122" t="s">
        <v>60</v>
      </c>
      <c r="K42" s="122" t="s">
        <v>39</v>
      </c>
      <c r="L42" s="122" t="s">
        <v>60</v>
      </c>
      <c r="M42" s="122" t="s">
        <v>39</v>
      </c>
      <c r="N42" s="122" t="s">
        <v>60</v>
      </c>
    </row>
    <row r="43" spans="3:15" customFormat="1" ht="13.5" customHeight="1">
      <c r="C43" s="67" t="s">
        <v>63</v>
      </c>
      <c r="D43" s="197">
        <v>22285143</v>
      </c>
      <c r="E43" s="198">
        <f>+G43+I43+K43+M43</f>
        <v>4705797</v>
      </c>
      <c r="F43" s="195">
        <f>E43/D43</f>
        <v>0.21116297077384696</v>
      </c>
      <c r="G43" s="69">
        <v>4705797</v>
      </c>
      <c r="H43" s="201">
        <f>G43/D43</f>
        <v>0.21116297077384696</v>
      </c>
      <c r="I43" s="68"/>
      <c r="J43" s="201">
        <f t="shared" ref="J43:J49" si="0">I43/D43</f>
        <v>0</v>
      </c>
      <c r="K43" s="68"/>
      <c r="L43" s="201">
        <f>K43/D43</f>
        <v>0</v>
      </c>
      <c r="M43" s="69"/>
      <c r="N43" s="201">
        <f>M43/D43</f>
        <v>0</v>
      </c>
      <c r="O43" s="73"/>
    </row>
    <row r="44" spans="3:15" customFormat="1">
      <c r="C44" s="67" t="s">
        <v>64</v>
      </c>
      <c r="D44" s="197">
        <v>8142910</v>
      </c>
      <c r="E44" s="198">
        <f t="shared" ref="E44:E49" si="1">+G44+I44+K44+M44</f>
        <v>1784161</v>
      </c>
      <c r="F44" s="195">
        <f t="shared" ref="F44:F50" si="2">E44/D44</f>
        <v>0.219106068960605</v>
      </c>
      <c r="G44" s="69">
        <v>1784161</v>
      </c>
      <c r="H44" s="201">
        <f t="shared" ref="H44:H50" si="3">G44/D44</f>
        <v>0.219106068960605</v>
      </c>
      <c r="I44" s="68"/>
      <c r="J44" s="201">
        <f t="shared" si="0"/>
        <v>0</v>
      </c>
      <c r="K44" s="68"/>
      <c r="L44" s="201">
        <f t="shared" ref="L44:L50" si="4">K44/D44</f>
        <v>0</v>
      </c>
      <c r="M44" s="69"/>
      <c r="N44" s="201">
        <f t="shared" ref="N44:N50" si="5">M44/D44</f>
        <v>0</v>
      </c>
      <c r="O44" s="73"/>
    </row>
    <row r="45" spans="3:15" customFormat="1" ht="15" customHeight="1">
      <c r="C45" s="67" t="s">
        <v>65</v>
      </c>
      <c r="D45" s="197">
        <v>8384633</v>
      </c>
      <c r="E45" s="198">
        <f t="shared" si="1"/>
        <v>1834894</v>
      </c>
      <c r="F45" s="195">
        <f t="shared" si="2"/>
        <v>0.21884010904233972</v>
      </c>
      <c r="G45" s="69">
        <v>1834894</v>
      </c>
      <c r="H45" s="201">
        <f t="shared" si="3"/>
        <v>0.21884010904233972</v>
      </c>
      <c r="I45" s="68"/>
      <c r="J45" s="201">
        <f t="shared" si="0"/>
        <v>0</v>
      </c>
      <c r="K45" s="68"/>
      <c r="L45" s="201">
        <f t="shared" si="4"/>
        <v>0</v>
      </c>
      <c r="M45" s="69"/>
      <c r="N45" s="201">
        <f t="shared" si="5"/>
        <v>0</v>
      </c>
      <c r="O45" s="73"/>
    </row>
    <row r="46" spans="3:15" customFormat="1">
      <c r="C46" s="67" t="s">
        <v>66</v>
      </c>
      <c r="D46" s="197">
        <v>9628005</v>
      </c>
      <c r="E46" s="198">
        <f t="shared" si="1"/>
        <v>2429480</v>
      </c>
      <c r="F46" s="195">
        <f t="shared" si="2"/>
        <v>0.25233472562592146</v>
      </c>
      <c r="G46" s="69">
        <v>2429480</v>
      </c>
      <c r="H46" s="201">
        <f t="shared" si="3"/>
        <v>0.25233472562592146</v>
      </c>
      <c r="I46" s="68"/>
      <c r="J46" s="201">
        <f t="shared" si="0"/>
        <v>0</v>
      </c>
      <c r="K46" s="68"/>
      <c r="L46" s="201">
        <f t="shared" si="4"/>
        <v>0</v>
      </c>
      <c r="M46" s="69"/>
      <c r="N46" s="201">
        <f t="shared" si="5"/>
        <v>0</v>
      </c>
      <c r="O46" s="73"/>
    </row>
    <row r="47" spans="3:15" customFormat="1">
      <c r="C47" s="67" t="s">
        <v>67</v>
      </c>
      <c r="D47" s="197">
        <v>12691098</v>
      </c>
      <c r="E47" s="198">
        <f t="shared" si="1"/>
        <v>2594048</v>
      </c>
      <c r="F47" s="195">
        <f t="shared" si="2"/>
        <v>0.20439902047876393</v>
      </c>
      <c r="G47" s="69">
        <v>2594048</v>
      </c>
      <c r="H47" s="201">
        <f t="shared" si="3"/>
        <v>0.20439902047876393</v>
      </c>
      <c r="I47" s="68"/>
      <c r="J47" s="201">
        <f t="shared" si="0"/>
        <v>0</v>
      </c>
      <c r="K47" s="68"/>
      <c r="L47" s="201">
        <f t="shared" si="4"/>
        <v>0</v>
      </c>
      <c r="M47" s="69"/>
      <c r="N47" s="201">
        <f t="shared" si="5"/>
        <v>0</v>
      </c>
      <c r="O47" s="73"/>
    </row>
    <row r="48" spans="3:15" customFormat="1">
      <c r="C48" s="67" t="s">
        <v>68</v>
      </c>
      <c r="D48" s="197">
        <v>4438118</v>
      </c>
      <c r="E48" s="198">
        <f t="shared" si="1"/>
        <v>1196580</v>
      </c>
      <c r="F48" s="195">
        <f t="shared" si="2"/>
        <v>0.26961428245035396</v>
      </c>
      <c r="G48" s="69">
        <v>1196580</v>
      </c>
      <c r="H48" s="201">
        <f t="shared" si="3"/>
        <v>0.26961428245035396</v>
      </c>
      <c r="I48" s="68"/>
      <c r="J48" s="201">
        <f t="shared" si="0"/>
        <v>0</v>
      </c>
      <c r="K48" s="68"/>
      <c r="L48" s="201">
        <f t="shared" si="4"/>
        <v>0</v>
      </c>
      <c r="M48" s="69"/>
      <c r="N48" s="201">
        <f t="shared" si="5"/>
        <v>0</v>
      </c>
      <c r="O48" s="73"/>
    </row>
    <row r="49" spans="1:15" customFormat="1">
      <c r="C49" s="67" t="s">
        <v>69</v>
      </c>
      <c r="D49" s="197">
        <v>2097109</v>
      </c>
      <c r="E49" s="198">
        <f t="shared" si="1"/>
        <v>483683</v>
      </c>
      <c r="F49" s="195">
        <f t="shared" si="2"/>
        <v>0.2306427562897303</v>
      </c>
      <c r="G49" s="69">
        <v>483683</v>
      </c>
      <c r="H49" s="201">
        <f t="shared" si="3"/>
        <v>0.2306427562897303</v>
      </c>
      <c r="I49" s="68"/>
      <c r="J49" s="201">
        <f t="shared" si="0"/>
        <v>0</v>
      </c>
      <c r="K49" s="68"/>
      <c r="L49" s="201">
        <f t="shared" si="4"/>
        <v>0</v>
      </c>
      <c r="M49" s="69"/>
      <c r="N49" s="201">
        <f t="shared" si="5"/>
        <v>0</v>
      </c>
      <c r="O49" s="73"/>
    </row>
    <row r="50" spans="1:15" customFormat="1" ht="15.75" customHeight="1">
      <c r="C50" s="70" t="s">
        <v>34</v>
      </c>
      <c r="D50" s="199">
        <f>SUM(D43:D49)</f>
        <v>67667016</v>
      </c>
      <c r="E50" s="200">
        <f>SUM(E43:E49)</f>
        <v>15028643</v>
      </c>
      <c r="F50" s="196">
        <f t="shared" si="2"/>
        <v>0.22209702582422136</v>
      </c>
      <c r="G50" s="71">
        <f>SUM(G43:G49)</f>
        <v>15028643</v>
      </c>
      <c r="H50" s="196">
        <f t="shared" si="3"/>
        <v>0.22209702582422136</v>
      </c>
      <c r="I50" s="71">
        <f>SUM(I43:I49)</f>
        <v>0</v>
      </c>
      <c r="J50" s="196">
        <f>I50/D50</f>
        <v>0</v>
      </c>
      <c r="K50" s="71">
        <f>SUM(K43:K49)</f>
        <v>0</v>
      </c>
      <c r="L50" s="196">
        <f t="shared" si="4"/>
        <v>0</v>
      </c>
      <c r="M50" s="71">
        <f>SUM(M43:M49)</f>
        <v>0</v>
      </c>
      <c r="N50" s="196">
        <f t="shared" si="5"/>
        <v>0</v>
      </c>
    </row>
    <row r="51" spans="1:15" customFormat="1" ht="15.75" customHeight="1">
      <c r="C51" s="59"/>
      <c r="D51" s="59"/>
      <c r="E51" s="59"/>
      <c r="F51" s="2"/>
      <c r="G51" s="2"/>
      <c r="H51" s="2"/>
      <c r="I51" s="2"/>
      <c r="J51" s="2"/>
    </row>
    <row r="52" spans="1:15" customFormat="1" ht="15.75" customHeight="1">
      <c r="C52" s="203" t="s">
        <v>186</v>
      </c>
      <c r="D52" s="59"/>
      <c r="E52" s="59"/>
      <c r="F52" s="2"/>
      <c r="G52" s="2"/>
      <c r="H52" s="2"/>
      <c r="I52" s="2"/>
      <c r="J52" s="2"/>
    </row>
    <row r="53" spans="1:15" customFormat="1" ht="15.75" customHeight="1">
      <c r="C53" s="59"/>
      <c r="D53" s="59"/>
      <c r="E53" s="59"/>
      <c r="F53" s="2"/>
      <c r="G53" s="2"/>
      <c r="H53" s="2"/>
      <c r="I53" s="2"/>
      <c r="J53" s="2"/>
    </row>
    <row r="54" spans="1:15" customFormat="1" ht="15.75" customHeight="1">
      <c r="C54" s="59"/>
      <c r="D54" s="59"/>
      <c r="E54" s="59"/>
    </row>
    <row r="55" spans="1:15" customFormat="1" ht="15.75" customHeight="1">
      <c r="C55" s="59"/>
      <c r="D55" s="59"/>
      <c r="E55" s="59"/>
    </row>
    <row r="56" spans="1:15" customFormat="1" ht="16.5">
      <c r="C56" s="59"/>
      <c r="D56" s="59"/>
      <c r="E56" s="59"/>
    </row>
    <row r="57" spans="1:15">
      <c r="A57" s="20"/>
      <c r="B57" s="20"/>
      <c r="C57" s="20"/>
      <c r="D57" s="20"/>
    </row>
    <row r="58" spans="1:15" ht="12.75" customHeight="1">
      <c r="A58" s="20"/>
      <c r="B58" s="20"/>
      <c r="C58" s="20"/>
      <c r="D58" s="20"/>
    </row>
    <row r="59" spans="1:15">
      <c r="A59" s="20"/>
      <c r="B59" s="20"/>
      <c r="C59" s="21"/>
      <c r="D59" s="20"/>
    </row>
    <row r="60" spans="1:15">
      <c r="A60" s="20"/>
      <c r="B60" s="20"/>
      <c r="C60" s="21"/>
      <c r="D60" s="20"/>
    </row>
    <row r="61" spans="1:15">
      <c r="A61" s="20"/>
      <c r="B61" s="20"/>
      <c r="C61" s="21"/>
      <c r="D61" s="20"/>
      <c r="K61" s="20"/>
      <c r="L61" s="20"/>
    </row>
    <row r="62" spans="1:15">
      <c r="A62" s="20"/>
      <c r="B62" s="20"/>
      <c r="C62" s="21"/>
      <c r="D62" s="20"/>
      <c r="K62" s="20"/>
      <c r="L62" s="20"/>
    </row>
    <row r="63" spans="1:15">
      <c r="A63" s="20"/>
      <c r="B63" s="20"/>
      <c r="C63" s="21"/>
      <c r="D63" s="20"/>
      <c r="K63" s="20"/>
      <c r="L63" s="20"/>
    </row>
    <row r="64" spans="1:15">
      <c r="A64" s="20"/>
      <c r="B64" s="20"/>
      <c r="C64" s="21"/>
      <c r="D64" s="20"/>
      <c r="K64" s="20"/>
      <c r="L64" s="20"/>
    </row>
    <row r="65" spans="1:12">
      <c r="A65" s="20"/>
      <c r="B65" s="20"/>
      <c r="C65" s="21"/>
      <c r="D65" s="20"/>
      <c r="K65" s="20"/>
      <c r="L65" s="20"/>
    </row>
    <row r="66" spans="1:12">
      <c r="A66" s="20"/>
      <c r="B66" s="20"/>
      <c r="C66" s="21"/>
      <c r="D66" s="20"/>
      <c r="F66" s="20"/>
      <c r="G66" s="20"/>
      <c r="H66" s="20"/>
      <c r="I66" s="20"/>
      <c r="J66" s="20"/>
      <c r="K66" s="20"/>
      <c r="L66" s="20"/>
    </row>
    <row r="67" spans="1:12">
      <c r="A67" s="20"/>
      <c r="B67" s="20"/>
      <c r="C67" s="21"/>
      <c r="D67" s="20"/>
      <c r="F67" s="20"/>
      <c r="G67" s="20"/>
      <c r="H67" s="20"/>
      <c r="I67" s="20"/>
      <c r="J67" s="20"/>
      <c r="K67" s="20"/>
      <c r="L67" s="20"/>
    </row>
    <row r="68" spans="1:12">
      <c r="A68" s="20"/>
      <c r="B68" s="20"/>
      <c r="C68" s="21"/>
      <c r="D68" s="20"/>
      <c r="F68" s="20"/>
      <c r="G68" s="20"/>
      <c r="H68" s="20"/>
      <c r="I68" s="20"/>
      <c r="J68" s="20"/>
      <c r="K68" s="20"/>
      <c r="L68" s="20"/>
    </row>
    <row r="69" spans="1:1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</row>
    <row r="70" spans="1:1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</row>
    <row r="71" spans="1:1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</row>
    <row r="72" spans="1:1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</row>
    <row r="73" spans="1:1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</row>
    <row r="74" spans="1:1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</row>
    <row r="75" spans="1:1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</row>
    <row r="76" spans="1:12">
      <c r="A76" s="20"/>
      <c r="B76" s="20"/>
      <c r="C76" s="20"/>
      <c r="D76" s="19"/>
      <c r="G76" s="4"/>
    </row>
    <row r="77" spans="1:12">
      <c r="A77" s="20"/>
      <c r="B77" s="20"/>
      <c r="C77" s="20"/>
      <c r="D77" s="19"/>
      <c r="E77" s="3"/>
      <c r="F77" s="6"/>
      <c r="G77" s="4"/>
    </row>
    <row r="78" spans="1:12">
      <c r="A78" s="20"/>
      <c r="B78" s="20"/>
      <c r="C78" s="20"/>
      <c r="D78" s="19"/>
      <c r="E78" s="3"/>
      <c r="F78" s="6"/>
      <c r="G78" s="4"/>
    </row>
    <row r="79" spans="1:12">
      <c r="A79" s="5"/>
      <c r="B79" s="5"/>
      <c r="C79" s="20"/>
      <c r="D79" s="5"/>
      <c r="E79" s="3"/>
      <c r="F79" s="6"/>
      <c r="G79" s="4"/>
    </row>
    <row r="80" spans="1:12">
      <c r="A80" s="5"/>
      <c r="B80" s="5"/>
      <c r="C80" s="20"/>
      <c r="D80" s="5"/>
      <c r="E80" s="3"/>
      <c r="F80" s="6"/>
      <c r="G80" s="4"/>
    </row>
    <row r="81" spans="1:7">
      <c r="A81" s="3"/>
      <c r="B81" s="3"/>
      <c r="C81" s="20"/>
      <c r="D81" s="5"/>
      <c r="E81" s="3"/>
      <c r="F81" s="6"/>
      <c r="G81" s="4"/>
    </row>
    <row r="82" spans="1:7">
      <c r="A82" s="3"/>
      <c r="B82" s="3"/>
      <c r="C82" s="20"/>
      <c r="D82" s="5"/>
      <c r="E82" s="3"/>
      <c r="F82" s="6"/>
      <c r="G82" s="4"/>
    </row>
    <row r="83" spans="1:7">
      <c r="A83" s="3"/>
      <c r="B83" s="3"/>
      <c r="C83" s="20"/>
      <c r="D83" s="5"/>
      <c r="E83" s="3"/>
      <c r="F83" s="6"/>
      <c r="G83" s="4"/>
    </row>
    <row r="84" spans="1:7">
      <c r="A84" s="3"/>
      <c r="B84" s="3"/>
      <c r="C84" s="20"/>
      <c r="D84" s="5"/>
      <c r="E84" s="3"/>
      <c r="F84" s="6"/>
      <c r="G84" s="4"/>
    </row>
    <row r="85" spans="1:7">
      <c r="A85" s="3"/>
      <c r="B85" s="3"/>
      <c r="C85" s="20"/>
      <c r="D85" s="5"/>
      <c r="E85" s="3"/>
      <c r="F85" s="6"/>
      <c r="G85" s="4"/>
    </row>
    <row r="86" spans="1:7">
      <c r="A86" s="3"/>
      <c r="B86" s="3"/>
      <c r="C86" s="20"/>
      <c r="D86" s="5"/>
      <c r="E86" s="3"/>
      <c r="F86" s="6"/>
      <c r="G86" s="4"/>
    </row>
    <row r="87" spans="1:7">
      <c r="A87" s="3"/>
      <c r="B87" s="3"/>
      <c r="C87" s="20"/>
      <c r="D87" s="5"/>
      <c r="E87" s="7"/>
      <c r="F87" s="7"/>
      <c r="G87" s="4"/>
    </row>
    <row r="88" spans="1:7">
      <c r="A88" s="3"/>
      <c r="B88" s="3"/>
      <c r="C88" s="20"/>
      <c r="D88" s="5"/>
      <c r="E88" s="7"/>
      <c r="F88" s="7"/>
      <c r="G88" s="4"/>
    </row>
    <row r="89" spans="1:7">
      <c r="A89" s="3"/>
      <c r="B89" s="3"/>
      <c r="C89" s="20"/>
      <c r="D89" s="5"/>
      <c r="E89" s="4"/>
      <c r="F89" s="4"/>
      <c r="G89" s="4"/>
    </row>
    <row r="90" spans="1:7">
      <c r="A90" s="3"/>
      <c r="B90" s="3"/>
      <c r="C90" s="20"/>
      <c r="D90" s="5"/>
      <c r="E90" s="4"/>
      <c r="F90" s="4"/>
      <c r="G90" s="4"/>
    </row>
    <row r="91" spans="1:7">
      <c r="A91" s="5"/>
      <c r="B91" s="5"/>
      <c r="C91" s="20"/>
      <c r="D91" s="5"/>
      <c r="E91" s="4"/>
      <c r="F91" s="4"/>
      <c r="G91" s="4"/>
    </row>
    <row r="92" spans="1:7">
      <c r="A92" s="5"/>
      <c r="B92" s="5"/>
      <c r="C92" s="20"/>
      <c r="D92" s="5"/>
      <c r="E92" s="4"/>
      <c r="F92" s="4"/>
      <c r="G92" s="4"/>
    </row>
    <row r="93" spans="1:7">
      <c r="A93" s="5"/>
      <c r="B93" s="5"/>
      <c r="C93" s="20"/>
      <c r="D93" s="5"/>
      <c r="E93" s="4"/>
      <c r="F93" s="4"/>
      <c r="G93" s="4"/>
    </row>
    <row r="94" spans="1:7">
      <c r="A94" s="5"/>
      <c r="B94" s="5"/>
      <c r="C94" s="20"/>
      <c r="D94" s="5"/>
      <c r="E94" s="4"/>
      <c r="F94" s="4"/>
      <c r="G94" s="4"/>
    </row>
    <row r="95" spans="1:7">
      <c r="A95" s="5"/>
      <c r="B95" s="5"/>
      <c r="C95" s="20"/>
      <c r="D95" s="5"/>
      <c r="E95" s="4"/>
      <c r="F95" s="4"/>
      <c r="G95" s="4"/>
    </row>
    <row r="96" spans="1:7">
      <c r="A96" s="5"/>
      <c r="B96" s="5"/>
      <c r="C96" s="20"/>
      <c r="D96" s="5"/>
      <c r="E96" s="4"/>
      <c r="F96" s="4"/>
      <c r="G96" s="4"/>
    </row>
    <row r="97" spans="1:7">
      <c r="A97" s="5"/>
      <c r="B97" s="5"/>
      <c r="C97" s="20"/>
      <c r="D97" s="5"/>
      <c r="E97" s="4"/>
      <c r="F97" s="4"/>
      <c r="G97" s="4"/>
    </row>
    <row r="98" spans="1:7">
      <c r="A98" s="22"/>
      <c r="B98" s="22"/>
      <c r="C98" s="20"/>
      <c r="D98" s="5"/>
      <c r="E98" s="4"/>
      <c r="F98" s="4"/>
      <c r="G98" s="4"/>
    </row>
    <row r="99" spans="1:7">
      <c r="A99" s="22"/>
      <c r="B99" s="22"/>
      <c r="C99" s="20"/>
      <c r="D99" s="5"/>
      <c r="E99" s="4"/>
      <c r="F99" s="4"/>
      <c r="G99" s="4"/>
    </row>
    <row r="100" spans="1:7">
      <c r="A100" s="22"/>
      <c r="B100" s="22"/>
      <c r="C100" s="20"/>
      <c r="D100" s="5"/>
    </row>
    <row r="101" spans="1:7">
      <c r="A101" s="22"/>
      <c r="B101" s="22"/>
      <c r="C101" s="20"/>
      <c r="D101" s="5"/>
    </row>
    <row r="102" spans="1:7">
      <c r="A102" s="20"/>
      <c r="B102" s="20"/>
      <c r="C102" s="20"/>
      <c r="D102" s="19"/>
    </row>
    <row r="103" spans="1:7">
      <c r="A103" s="20"/>
      <c r="B103" s="20"/>
      <c r="C103" s="20"/>
      <c r="D103" s="19"/>
    </row>
    <row r="104" spans="1:7">
      <c r="A104" s="20"/>
      <c r="B104" s="20"/>
      <c r="C104" s="20"/>
      <c r="D104" s="19"/>
    </row>
    <row r="105" spans="1:7">
      <c r="C105" s="20"/>
    </row>
  </sheetData>
  <mergeCells count="9">
    <mergeCell ref="C8:L10"/>
    <mergeCell ref="M8:P10"/>
    <mergeCell ref="C12:N16"/>
    <mergeCell ref="D41:F41"/>
    <mergeCell ref="C41:C42"/>
    <mergeCell ref="G41:H41"/>
    <mergeCell ref="I41:J41"/>
    <mergeCell ref="K41:L41"/>
    <mergeCell ref="M41:N41"/>
  </mergeCells>
  <pageMargins left="0.75" right="0.75" top="1" bottom="1" header="1" footer="1"/>
  <pageSetup orientation="portrait" horizontalDpi="0" verticalDpi="0"/>
  <headerFooter>
    <oddHeader>&amp;L&amp;C&amp;Z</oddHeader>
    <oddFooter>&amp;L&amp;C&amp;Z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C1:AD62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/>
    </sheetView>
  </sheetViews>
  <sheetFormatPr baseColWidth="10" defaultRowHeight="12.75"/>
  <cols>
    <col min="1" max="2" width="9.7109375" customWidth="1"/>
    <col min="3" max="3" width="36.5703125" customWidth="1"/>
    <col min="4" max="4" width="13.42578125" customWidth="1"/>
    <col min="5" max="12" width="18.7109375" customWidth="1"/>
    <col min="13" max="18" width="10.7109375" customWidth="1"/>
  </cols>
  <sheetData>
    <row r="1" spans="3:12">
      <c r="C1" s="1"/>
    </row>
    <row r="5" spans="3:12">
      <c r="C5" s="1"/>
    </row>
    <row r="7" spans="3:12" ht="13.5" thickBot="1"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8" spans="3:12" ht="20.25" customHeight="1" thickTop="1">
      <c r="C8" s="260" t="s">
        <v>216</v>
      </c>
      <c r="D8" s="260"/>
      <c r="E8" s="260"/>
      <c r="F8" s="260"/>
      <c r="G8" s="260"/>
      <c r="H8" s="260"/>
      <c r="I8" s="260"/>
      <c r="J8" s="260"/>
      <c r="K8" s="260"/>
      <c r="L8" s="260"/>
    </row>
    <row r="9" spans="3:12" ht="12.75" customHeight="1">
      <c r="C9" s="261"/>
      <c r="D9" s="261"/>
      <c r="E9" s="261"/>
      <c r="F9" s="261"/>
      <c r="G9" s="261"/>
      <c r="H9" s="261"/>
      <c r="I9" s="261"/>
      <c r="J9" s="261"/>
      <c r="K9" s="261"/>
      <c r="L9" s="261"/>
    </row>
    <row r="10" spans="3:12" ht="12.75" customHeight="1">
      <c r="C10" s="262"/>
      <c r="D10" s="262"/>
      <c r="E10" s="262"/>
      <c r="F10" s="262"/>
      <c r="G10" s="262"/>
      <c r="H10" s="262"/>
      <c r="I10" s="262"/>
      <c r="J10" s="262"/>
      <c r="K10" s="262"/>
      <c r="L10" s="262"/>
    </row>
    <row r="11" spans="3:12" ht="12.75" customHeight="1">
      <c r="C11" s="8"/>
      <c r="D11" s="8"/>
      <c r="E11" s="8"/>
      <c r="F11" s="8"/>
      <c r="G11" s="8"/>
      <c r="H11" s="8"/>
      <c r="I11" s="8"/>
      <c r="J11" s="8"/>
      <c r="K11" s="8"/>
    </row>
    <row r="12" spans="3:12" ht="12.75" customHeight="1">
      <c r="C12" s="251" t="s">
        <v>224</v>
      </c>
      <c r="D12" s="251"/>
      <c r="E12" s="251"/>
      <c r="F12" s="251"/>
      <c r="G12" s="251"/>
      <c r="H12" s="251"/>
      <c r="I12" s="251"/>
      <c r="J12" s="251"/>
      <c r="K12" s="251"/>
      <c r="L12" s="251"/>
    </row>
    <row r="13" spans="3:12" ht="12.75" customHeight="1">
      <c r="C13" s="251"/>
      <c r="D13" s="251"/>
      <c r="E13" s="251"/>
      <c r="F13" s="251"/>
      <c r="G13" s="251"/>
      <c r="H13" s="251"/>
      <c r="I13" s="251"/>
      <c r="J13" s="251"/>
      <c r="K13" s="251"/>
      <c r="L13" s="251"/>
    </row>
    <row r="14" spans="3:12" ht="12.75" customHeight="1">
      <c r="C14" s="251"/>
      <c r="D14" s="251"/>
      <c r="E14" s="251"/>
      <c r="F14" s="251"/>
      <c r="G14" s="251"/>
      <c r="H14" s="251"/>
      <c r="I14" s="251"/>
      <c r="J14" s="251"/>
      <c r="K14" s="251"/>
      <c r="L14" s="251"/>
    </row>
    <row r="15" spans="3:12" ht="12.75" customHeight="1">
      <c r="C15" s="251"/>
      <c r="D15" s="251"/>
      <c r="E15" s="251"/>
      <c r="F15" s="251"/>
      <c r="G15" s="251"/>
      <c r="H15" s="251"/>
      <c r="I15" s="251"/>
      <c r="J15" s="251"/>
      <c r="K15" s="251"/>
      <c r="L15" s="251"/>
    </row>
    <row r="16" spans="3:12" ht="12.75" customHeight="1">
      <c r="C16" s="251"/>
      <c r="D16" s="251"/>
      <c r="E16" s="251"/>
      <c r="F16" s="251"/>
      <c r="G16" s="251"/>
      <c r="H16" s="251"/>
      <c r="I16" s="251"/>
      <c r="J16" s="251"/>
      <c r="K16" s="251"/>
      <c r="L16" s="251"/>
    </row>
    <row r="17" spans="3:30" s="35" customFormat="1" ht="12.75" customHeight="1">
      <c r="C17" s="38"/>
      <c r="D17" s="38"/>
      <c r="E17" s="38"/>
      <c r="F17" s="38"/>
      <c r="G17" s="38"/>
      <c r="H17" s="38"/>
      <c r="I17" s="38"/>
      <c r="J17" s="38"/>
      <c r="K17" s="38"/>
      <c r="L17" s="38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3:30" ht="12.75" customHeight="1">
      <c r="C18" s="38"/>
      <c r="D18" s="38"/>
      <c r="E18" s="38"/>
      <c r="F18" s="38"/>
      <c r="G18" s="38"/>
      <c r="H18" s="38"/>
      <c r="I18" s="38"/>
      <c r="J18" s="38"/>
      <c r="K18" s="38"/>
      <c r="L18" s="38"/>
    </row>
    <row r="19" spans="3:30" ht="12.75" customHeight="1">
      <c r="C19" s="38"/>
      <c r="D19" s="38"/>
      <c r="E19" s="38"/>
      <c r="F19" s="38"/>
      <c r="G19" s="38"/>
      <c r="H19" s="38"/>
      <c r="I19" s="38"/>
      <c r="J19" s="38"/>
      <c r="K19" s="38"/>
      <c r="L19" s="38"/>
    </row>
    <row r="20" spans="3:30" ht="12.75" customHeight="1"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1" spans="3:30" ht="12.75" customHeight="1">
      <c r="C21" s="38"/>
      <c r="D21" s="38"/>
      <c r="E21" s="38"/>
      <c r="F21" s="38"/>
      <c r="G21" s="38"/>
      <c r="H21" s="38"/>
      <c r="I21" s="38"/>
      <c r="J21" s="38"/>
      <c r="K21" s="38"/>
      <c r="L21" s="38"/>
    </row>
    <row r="22" spans="3:30" ht="12.75" customHeight="1">
      <c r="C22" s="38"/>
      <c r="D22" s="38"/>
      <c r="E22" s="38"/>
      <c r="F22" s="38"/>
      <c r="G22" s="38"/>
      <c r="H22" s="38"/>
      <c r="I22" s="38"/>
      <c r="J22" s="38"/>
      <c r="K22" s="38"/>
      <c r="L22" s="38"/>
    </row>
    <row r="23" spans="3:30" ht="12.75" customHeight="1">
      <c r="C23" s="38"/>
      <c r="D23" s="38"/>
      <c r="E23" s="38"/>
      <c r="F23" s="38"/>
      <c r="G23" s="38"/>
      <c r="H23" s="38"/>
      <c r="I23" s="38"/>
      <c r="J23" s="38"/>
      <c r="K23" s="38"/>
      <c r="L23" s="38"/>
    </row>
    <row r="24" spans="3:30" ht="12.75" customHeight="1">
      <c r="C24" s="38"/>
      <c r="D24" s="38"/>
      <c r="E24" s="38"/>
      <c r="F24" s="38"/>
      <c r="G24" s="38"/>
      <c r="H24" s="38"/>
      <c r="I24" s="38"/>
      <c r="J24" s="38"/>
      <c r="K24" s="38"/>
      <c r="L24" s="38"/>
    </row>
    <row r="25" spans="3:30" ht="12.75" customHeight="1">
      <c r="C25" s="38"/>
      <c r="D25" s="38"/>
      <c r="E25" s="38"/>
      <c r="F25" s="38"/>
      <c r="G25" s="38"/>
      <c r="H25" s="38"/>
      <c r="I25" s="38"/>
      <c r="J25" s="38"/>
      <c r="K25" s="38"/>
      <c r="L25" s="38"/>
    </row>
    <row r="26" spans="3:30" ht="12.75" customHeight="1">
      <c r="C26" s="38"/>
      <c r="D26" s="38"/>
      <c r="E26" s="38"/>
      <c r="F26" s="38"/>
      <c r="G26" s="38"/>
      <c r="H26" s="38"/>
      <c r="I26" s="38"/>
      <c r="J26" s="38"/>
      <c r="K26" s="38"/>
      <c r="L26" s="38"/>
    </row>
    <row r="27" spans="3:30" ht="12.75" customHeight="1">
      <c r="C27" s="38"/>
      <c r="D27" s="38"/>
      <c r="E27" s="38"/>
      <c r="F27" s="38"/>
      <c r="G27" s="38"/>
      <c r="H27" s="38"/>
      <c r="I27" s="38"/>
      <c r="J27" s="38"/>
      <c r="K27" s="38"/>
      <c r="L27" s="38"/>
    </row>
    <row r="28" spans="3:30" ht="12.75" customHeight="1"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3:30" ht="12.75" customHeight="1">
      <c r="C29" s="38"/>
      <c r="D29" s="38"/>
      <c r="E29" s="38"/>
      <c r="F29" s="38"/>
      <c r="G29" s="38"/>
      <c r="H29" s="38"/>
      <c r="I29" s="38"/>
      <c r="J29" s="38"/>
      <c r="K29" s="38"/>
      <c r="L29" s="38"/>
    </row>
    <row r="30" spans="3:30" ht="12.75" customHeight="1">
      <c r="C30" s="38"/>
      <c r="D30" s="38"/>
      <c r="E30" s="38"/>
      <c r="F30" s="38"/>
      <c r="G30" s="38"/>
      <c r="H30" s="38"/>
      <c r="I30" s="38"/>
      <c r="J30" s="38"/>
      <c r="K30" s="38"/>
      <c r="L30" s="38"/>
    </row>
    <row r="31" spans="3:30" ht="12.75" customHeight="1"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pans="3:30" ht="12.75" customHeight="1"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3:18" ht="12.75" customHeight="1">
      <c r="C33" s="38"/>
      <c r="D33" s="38"/>
      <c r="E33" s="38"/>
      <c r="F33" s="38"/>
      <c r="G33" s="38"/>
      <c r="H33" s="38"/>
      <c r="I33" s="38"/>
      <c r="J33" s="38"/>
      <c r="K33" s="38"/>
      <c r="L33" s="38"/>
    </row>
    <row r="34" spans="3:18" ht="12.75" customHeight="1">
      <c r="C34" s="38"/>
      <c r="D34" s="38"/>
      <c r="E34" s="38"/>
      <c r="F34" s="38"/>
      <c r="G34" s="38"/>
      <c r="H34" s="38"/>
      <c r="I34" s="38"/>
      <c r="J34" s="38"/>
      <c r="K34" s="38"/>
      <c r="L34" s="38"/>
    </row>
    <row r="35" spans="3:18" ht="12.75" customHeight="1"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3:18" ht="12.75" customHeight="1">
      <c r="C36" s="38"/>
      <c r="D36" s="38"/>
      <c r="E36" s="38"/>
      <c r="F36" s="38"/>
      <c r="G36" s="38"/>
      <c r="H36" s="38"/>
      <c r="I36" s="38"/>
      <c r="J36" s="38"/>
      <c r="K36" s="38"/>
      <c r="L36" s="38"/>
    </row>
    <row r="37" spans="3:18" ht="12.75" customHeight="1"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</row>
    <row r="38" spans="3:18" ht="12.75" customHeight="1"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</row>
    <row r="39" spans="3:18" ht="12.75" customHeight="1"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</row>
    <row r="40" spans="3:18" ht="12.75" customHeight="1">
      <c r="C40" s="10"/>
      <c r="D40" s="10"/>
      <c r="E40" s="10"/>
      <c r="F40" s="10"/>
      <c r="G40" s="10"/>
      <c r="H40" s="10"/>
      <c r="I40" s="10"/>
      <c r="J40" s="10"/>
      <c r="K40" s="10"/>
    </row>
    <row r="41" spans="3:18" ht="12.75" customHeight="1">
      <c r="C41" s="10"/>
      <c r="D41" s="10"/>
      <c r="E41" s="10"/>
      <c r="F41" s="10"/>
      <c r="G41" s="10"/>
      <c r="H41" s="10"/>
      <c r="I41" s="10"/>
      <c r="J41" s="10"/>
      <c r="K41" s="10"/>
    </row>
    <row r="42" spans="3:18" ht="12.75" customHeight="1">
      <c r="C42" s="10"/>
      <c r="D42" s="10"/>
      <c r="E42" s="10"/>
      <c r="F42" s="10"/>
      <c r="G42" s="10"/>
      <c r="H42" s="10"/>
      <c r="I42" s="10"/>
      <c r="J42" s="10"/>
      <c r="K42" s="10"/>
    </row>
    <row r="43" spans="3:18" ht="12.75" customHeight="1">
      <c r="C43" s="10"/>
      <c r="D43" s="10"/>
      <c r="E43" s="10"/>
      <c r="F43" s="10"/>
      <c r="G43" s="10"/>
      <c r="H43" s="10"/>
      <c r="I43" s="10"/>
      <c r="J43" s="10"/>
      <c r="K43" s="10"/>
    </row>
    <row r="44" spans="3:18" ht="12.75" customHeight="1">
      <c r="C44" s="10"/>
      <c r="D44" s="10"/>
      <c r="E44" s="10"/>
      <c r="F44" s="10"/>
      <c r="G44" s="10"/>
      <c r="H44" s="10"/>
      <c r="I44" s="10"/>
      <c r="J44" s="10"/>
      <c r="K44" s="10"/>
    </row>
    <row r="45" spans="3:18" ht="38.25" customHeight="1">
      <c r="C45" s="269" t="s">
        <v>109</v>
      </c>
      <c r="D45" s="270"/>
      <c r="E45" s="123" t="s">
        <v>101</v>
      </c>
      <c r="F45" s="123" t="s">
        <v>102</v>
      </c>
      <c r="G45" s="123" t="s">
        <v>103</v>
      </c>
      <c r="H45" s="123" t="s">
        <v>104</v>
      </c>
      <c r="I45" s="123" t="s">
        <v>93</v>
      </c>
      <c r="J45" s="123" t="s">
        <v>94</v>
      </c>
      <c r="K45" s="123" t="s">
        <v>95</v>
      </c>
      <c r="L45" s="123" t="s">
        <v>34</v>
      </c>
    </row>
    <row r="46" spans="3:18" ht="20.100000000000001" customHeight="1">
      <c r="C46" s="271" t="s">
        <v>23</v>
      </c>
      <c r="D46" s="92" t="s">
        <v>112</v>
      </c>
      <c r="E46" s="93">
        <v>15873545</v>
      </c>
      <c r="F46" s="93">
        <v>5476328</v>
      </c>
      <c r="G46" s="93">
        <v>6650472</v>
      </c>
      <c r="H46" s="93">
        <v>5632713</v>
      </c>
      <c r="I46" s="93">
        <v>7621715</v>
      </c>
      <c r="J46" s="93">
        <v>2885381</v>
      </c>
      <c r="K46" s="93">
        <v>1666267</v>
      </c>
      <c r="L46" s="94">
        <f>SUM(E46:K46)</f>
        <v>45806421</v>
      </c>
    </row>
    <row r="47" spans="3:18" ht="20.100000000000001" customHeight="1">
      <c r="C47" s="264"/>
      <c r="D47" s="82" t="s">
        <v>39</v>
      </c>
      <c r="E47" s="83">
        <v>3626921</v>
      </c>
      <c r="F47" s="83">
        <v>1163357</v>
      </c>
      <c r="G47" s="83">
        <v>1497320</v>
      </c>
      <c r="H47" s="83">
        <v>1683186</v>
      </c>
      <c r="I47" s="83">
        <v>1616875</v>
      </c>
      <c r="J47" s="83">
        <v>608115</v>
      </c>
      <c r="K47" s="83">
        <v>375907</v>
      </c>
      <c r="L47" s="94">
        <f>SUM(E47:K47)</f>
        <v>10571681</v>
      </c>
    </row>
    <row r="48" spans="3:18" ht="20.100000000000001" customHeight="1">
      <c r="C48" s="265"/>
      <c r="D48" s="84" t="s">
        <v>115</v>
      </c>
      <c r="E48" s="85">
        <v>0.22850000000000001</v>
      </c>
      <c r="F48" s="85">
        <v>0.21240000000000001</v>
      </c>
      <c r="G48" s="85">
        <v>0.22509999999999999</v>
      </c>
      <c r="H48" s="85">
        <v>0.29880000000000001</v>
      </c>
      <c r="I48" s="85">
        <v>0.21210000000000001</v>
      </c>
      <c r="J48" s="85">
        <v>0.21079999999999999</v>
      </c>
      <c r="K48" s="85">
        <v>0.22559999999999999</v>
      </c>
      <c r="L48" s="86">
        <f>L47/L46</f>
        <v>0.23079037325356636</v>
      </c>
    </row>
    <row r="49" spans="3:12" ht="20.100000000000001" customHeight="1">
      <c r="C49" s="263" t="s">
        <v>24</v>
      </c>
      <c r="D49" s="79" t="s">
        <v>177</v>
      </c>
      <c r="E49" s="80">
        <v>5626598</v>
      </c>
      <c r="F49" s="80">
        <v>1884477</v>
      </c>
      <c r="G49" s="80">
        <v>1646689</v>
      </c>
      <c r="H49" s="80">
        <v>3384923</v>
      </c>
      <c r="I49" s="80">
        <v>5069383</v>
      </c>
      <c r="J49" s="80">
        <v>1552737</v>
      </c>
      <c r="K49" s="80">
        <v>430842</v>
      </c>
      <c r="L49" s="81">
        <f>SUM(E49:K49)</f>
        <v>19595649</v>
      </c>
    </row>
    <row r="50" spans="3:12" ht="20.100000000000001" customHeight="1">
      <c r="C50" s="264"/>
      <c r="D50" s="82" t="s">
        <v>39</v>
      </c>
      <c r="E50" s="83">
        <v>1078875</v>
      </c>
      <c r="F50" s="83">
        <v>386302</v>
      </c>
      <c r="G50" s="83">
        <v>317096</v>
      </c>
      <c r="H50" s="83">
        <v>664858</v>
      </c>
      <c r="I50" s="83">
        <v>977173</v>
      </c>
      <c r="J50" s="83">
        <v>588465</v>
      </c>
      <c r="K50" s="83">
        <v>107777</v>
      </c>
      <c r="L50" s="94">
        <f>SUM(E50:K50)</f>
        <v>4120546</v>
      </c>
    </row>
    <row r="51" spans="3:12" ht="20.100000000000001" customHeight="1">
      <c r="C51" s="265"/>
      <c r="D51" s="84" t="s">
        <v>176</v>
      </c>
      <c r="E51" s="85">
        <v>0.19170000000000001</v>
      </c>
      <c r="F51" s="85">
        <v>0.20499999999999999</v>
      </c>
      <c r="G51" s="85">
        <v>0.19259999999999999</v>
      </c>
      <c r="H51" s="85">
        <v>0.19639999999999999</v>
      </c>
      <c r="I51" s="85">
        <v>0.1928</v>
      </c>
      <c r="J51" s="85">
        <v>0.379</v>
      </c>
      <c r="K51" s="85">
        <v>0.25019999999999998</v>
      </c>
      <c r="L51" s="86">
        <f>L50/L49</f>
        <v>0.21027861848311327</v>
      </c>
    </row>
    <row r="52" spans="3:12" ht="20.100000000000001" customHeight="1">
      <c r="C52" s="263" t="s">
        <v>25</v>
      </c>
      <c r="D52" s="79" t="s">
        <v>112</v>
      </c>
      <c r="E52" s="80">
        <v>785000</v>
      </c>
      <c r="F52" s="80">
        <v>437500</v>
      </c>
      <c r="G52" s="80">
        <v>0</v>
      </c>
      <c r="H52" s="80">
        <v>125197</v>
      </c>
      <c r="I52" s="80">
        <v>0</v>
      </c>
      <c r="J52" s="80">
        <v>0</v>
      </c>
      <c r="K52" s="80">
        <v>0</v>
      </c>
      <c r="L52" s="81">
        <f>SUM(E52:K52)</f>
        <v>1347697</v>
      </c>
    </row>
    <row r="53" spans="3:12" ht="20.100000000000001" customHeight="1">
      <c r="C53" s="264"/>
      <c r="D53" s="82" t="s">
        <v>39</v>
      </c>
      <c r="E53" s="83">
        <v>0</v>
      </c>
      <c r="F53" s="83">
        <v>189000</v>
      </c>
      <c r="G53" s="83">
        <v>0</v>
      </c>
      <c r="H53" s="83">
        <v>0</v>
      </c>
      <c r="I53" s="83">
        <v>0</v>
      </c>
      <c r="J53" s="83">
        <v>0</v>
      </c>
      <c r="K53" s="83">
        <v>0</v>
      </c>
      <c r="L53" s="94">
        <f>SUM(E53:K53)</f>
        <v>189000</v>
      </c>
    </row>
    <row r="54" spans="3:12" ht="20.100000000000001" customHeight="1">
      <c r="C54" s="265"/>
      <c r="D54" s="84" t="s">
        <v>115</v>
      </c>
      <c r="E54" s="85">
        <v>0</v>
      </c>
      <c r="F54" s="85">
        <v>0.432</v>
      </c>
      <c r="G54" s="85" t="s">
        <v>178</v>
      </c>
      <c r="H54" s="85">
        <v>0</v>
      </c>
      <c r="I54" s="85" t="s">
        <v>178</v>
      </c>
      <c r="J54" s="85" t="s">
        <v>178</v>
      </c>
      <c r="K54" s="85" t="s">
        <v>178</v>
      </c>
      <c r="L54" s="86">
        <f>L53/L52</f>
        <v>0.1402392377515124</v>
      </c>
    </row>
    <row r="55" spans="3:12" ht="20.100000000000001" customHeight="1">
      <c r="C55" s="263" t="s">
        <v>26</v>
      </c>
      <c r="D55" s="79" t="s">
        <v>112</v>
      </c>
      <c r="E55" s="80">
        <v>0</v>
      </c>
      <c r="F55" s="80">
        <v>344605</v>
      </c>
      <c r="G55" s="80">
        <v>87472</v>
      </c>
      <c r="H55" s="80">
        <v>485172</v>
      </c>
      <c r="I55" s="80">
        <v>0</v>
      </c>
      <c r="J55" s="80">
        <v>0</v>
      </c>
      <c r="K55" s="80">
        <v>0</v>
      </c>
      <c r="L55" s="81">
        <f>SUM(E55:K55)</f>
        <v>917249</v>
      </c>
    </row>
    <row r="56" spans="3:12" ht="20.100000000000001" customHeight="1">
      <c r="C56" s="264"/>
      <c r="D56" s="82" t="s">
        <v>39</v>
      </c>
      <c r="E56" s="83">
        <v>0</v>
      </c>
      <c r="F56" s="83">
        <v>45502</v>
      </c>
      <c r="G56" s="83">
        <v>20478</v>
      </c>
      <c r="H56" s="83">
        <v>81436</v>
      </c>
      <c r="I56" s="83">
        <v>0</v>
      </c>
      <c r="J56" s="83">
        <v>0</v>
      </c>
      <c r="K56" s="83">
        <v>0</v>
      </c>
      <c r="L56" s="94">
        <f>SUM(E56:K56)</f>
        <v>147416</v>
      </c>
    </row>
    <row r="57" spans="3:12" ht="20.100000000000001" customHeight="1">
      <c r="C57" s="265"/>
      <c r="D57" s="84" t="s">
        <v>115</v>
      </c>
      <c r="E57" s="137" t="s">
        <v>178</v>
      </c>
      <c r="F57" s="137">
        <v>0.13200000000000001</v>
      </c>
      <c r="G57" s="137">
        <v>0.2341</v>
      </c>
      <c r="H57" s="137">
        <v>0.1678</v>
      </c>
      <c r="I57" s="137" t="s">
        <v>178</v>
      </c>
      <c r="J57" s="137" t="s">
        <v>178</v>
      </c>
      <c r="K57" s="137" t="s">
        <v>178</v>
      </c>
      <c r="L57" s="86">
        <f>L56/L55</f>
        <v>0.1607153564626399</v>
      </c>
    </row>
    <row r="58" spans="3:12" ht="20.100000000000001" customHeight="1">
      <c r="C58" s="266" t="s">
        <v>192</v>
      </c>
      <c r="D58" s="87" t="s">
        <v>112</v>
      </c>
      <c r="E58" s="88">
        <f t="shared" ref="E58:K59" si="0">+E46+E49+E52+E55</f>
        <v>22285143</v>
      </c>
      <c r="F58" s="88">
        <f t="shared" si="0"/>
        <v>8142910</v>
      </c>
      <c r="G58" s="88">
        <f t="shared" si="0"/>
        <v>8384633</v>
      </c>
      <c r="H58" s="88">
        <f t="shared" si="0"/>
        <v>9628005</v>
      </c>
      <c r="I58" s="88">
        <f t="shared" si="0"/>
        <v>12691098</v>
      </c>
      <c r="J58" s="88">
        <f t="shared" si="0"/>
        <v>4438118</v>
      </c>
      <c r="K58" s="88">
        <f t="shared" si="0"/>
        <v>2097109</v>
      </c>
      <c r="L58" s="81">
        <f>SUM(E58:K58)</f>
        <v>67667016</v>
      </c>
    </row>
    <row r="59" spans="3:12" ht="20.100000000000001" customHeight="1">
      <c r="C59" s="267"/>
      <c r="D59" s="89" t="s">
        <v>39</v>
      </c>
      <c r="E59" s="136">
        <f t="shared" si="0"/>
        <v>4705796</v>
      </c>
      <c r="F59" s="136">
        <f t="shared" si="0"/>
        <v>1784161</v>
      </c>
      <c r="G59" s="136">
        <f t="shared" si="0"/>
        <v>1834894</v>
      </c>
      <c r="H59" s="136">
        <f t="shared" si="0"/>
        <v>2429480</v>
      </c>
      <c r="I59" s="136">
        <f t="shared" si="0"/>
        <v>2594048</v>
      </c>
      <c r="J59" s="136">
        <f t="shared" si="0"/>
        <v>1196580</v>
      </c>
      <c r="K59" s="136">
        <f t="shared" si="0"/>
        <v>483684</v>
      </c>
      <c r="L59" s="94">
        <f>SUM(E59:K59)</f>
        <v>15028643</v>
      </c>
    </row>
    <row r="60" spans="3:12" ht="20.100000000000001" customHeight="1">
      <c r="C60" s="268"/>
      <c r="D60" s="90" t="s">
        <v>115</v>
      </c>
      <c r="E60" s="91">
        <f>+E59/E58</f>
        <v>0.21116292590090177</v>
      </c>
      <c r="F60" s="91">
        <f t="shared" ref="F60:K60" si="1">+F59/F58</f>
        <v>0.219106068960605</v>
      </c>
      <c r="G60" s="91">
        <f t="shared" si="1"/>
        <v>0.21884010904233972</v>
      </c>
      <c r="H60" s="91">
        <f t="shared" si="1"/>
        <v>0.25233472562592146</v>
      </c>
      <c r="I60" s="91">
        <f t="shared" si="1"/>
        <v>0.20439902047876393</v>
      </c>
      <c r="J60" s="91">
        <f t="shared" si="1"/>
        <v>0.26961428245035396</v>
      </c>
      <c r="K60" s="91">
        <f t="shared" si="1"/>
        <v>0.23064323313666577</v>
      </c>
      <c r="L60" s="86">
        <f>L59/L58</f>
        <v>0.22209702582422136</v>
      </c>
    </row>
    <row r="62" spans="3:12">
      <c r="C62" s="203" t="s">
        <v>186</v>
      </c>
    </row>
  </sheetData>
  <mergeCells count="8">
    <mergeCell ref="C8:L10"/>
    <mergeCell ref="C49:C51"/>
    <mergeCell ref="C52:C54"/>
    <mergeCell ref="C55:C57"/>
    <mergeCell ref="C58:C60"/>
    <mergeCell ref="C12:L16"/>
    <mergeCell ref="C45:D45"/>
    <mergeCell ref="C46:C48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2:AF35"/>
  <sheetViews>
    <sheetView showGridLines="0" zoomScaleNormal="100" workbookViewId="0"/>
  </sheetViews>
  <sheetFormatPr baseColWidth="10" defaultRowHeight="12.75"/>
  <cols>
    <col min="1" max="12" width="10.7109375" customWidth="1"/>
  </cols>
  <sheetData>
    <row r="2" spans="1:32" ht="24" customHeight="1">
      <c r="B2" s="275" t="s">
        <v>27</v>
      </c>
      <c r="C2" s="275"/>
      <c r="D2" s="275"/>
      <c r="E2" s="275" t="s">
        <v>28</v>
      </c>
      <c r="F2" s="275"/>
      <c r="G2" s="275"/>
      <c r="H2" s="275"/>
      <c r="I2" s="275" t="s">
        <v>29</v>
      </c>
      <c r="J2" s="275"/>
      <c r="K2" s="275"/>
      <c r="L2" s="275"/>
      <c r="M2" s="275" t="s">
        <v>30</v>
      </c>
      <c r="N2" s="275"/>
      <c r="O2" s="275"/>
      <c r="P2" s="283"/>
      <c r="Q2" s="274" t="s">
        <v>31</v>
      </c>
      <c r="R2" s="275"/>
      <c r="S2" s="283"/>
      <c r="T2" s="274" t="s">
        <v>32</v>
      </c>
      <c r="U2" s="275"/>
      <c r="V2" s="283"/>
      <c r="W2" s="274" t="s">
        <v>33</v>
      </c>
      <c r="X2" s="275"/>
      <c r="Y2" s="275"/>
      <c r="Z2" s="272" t="s">
        <v>34</v>
      </c>
      <c r="AA2" s="272"/>
      <c r="AB2" s="272"/>
      <c r="AC2" s="273"/>
    </row>
    <row r="3" spans="1:32" ht="12.75" customHeight="1">
      <c r="B3" s="74" t="s">
        <v>23</v>
      </c>
      <c r="C3" s="74" t="s">
        <v>24</v>
      </c>
      <c r="D3" s="74" t="s">
        <v>25</v>
      </c>
      <c r="E3" s="74" t="s">
        <v>23</v>
      </c>
      <c r="F3" s="74" t="s">
        <v>24</v>
      </c>
      <c r="G3" s="74" t="s">
        <v>25</v>
      </c>
      <c r="H3" s="74" t="s">
        <v>26</v>
      </c>
      <c r="I3" s="74" t="s">
        <v>23</v>
      </c>
      <c r="J3" s="74" t="s">
        <v>24</v>
      </c>
      <c r="K3" s="74" t="s">
        <v>25</v>
      </c>
      <c r="L3" s="74" t="s">
        <v>26</v>
      </c>
      <c r="M3" s="74" t="s">
        <v>23</v>
      </c>
      <c r="N3" s="74" t="s">
        <v>24</v>
      </c>
      <c r="O3" s="74" t="s">
        <v>25</v>
      </c>
      <c r="P3" s="74" t="s">
        <v>26</v>
      </c>
      <c r="Q3" s="74" t="s">
        <v>23</v>
      </c>
      <c r="R3" s="74" t="s">
        <v>24</v>
      </c>
      <c r="S3" s="74" t="s">
        <v>25</v>
      </c>
      <c r="T3" s="74" t="s">
        <v>23</v>
      </c>
      <c r="U3" s="74" t="s">
        <v>24</v>
      </c>
      <c r="V3" s="74" t="s">
        <v>25</v>
      </c>
      <c r="W3" s="74" t="s">
        <v>23</v>
      </c>
      <c r="X3" s="74" t="s">
        <v>24</v>
      </c>
      <c r="Y3" s="74" t="s">
        <v>25</v>
      </c>
      <c r="Z3" t="s">
        <v>23</v>
      </c>
      <c r="AA3" t="s">
        <v>24</v>
      </c>
      <c r="AB3" t="s">
        <v>25</v>
      </c>
      <c r="AC3" t="s">
        <v>26</v>
      </c>
    </row>
    <row r="4" spans="1:32" ht="12.75" customHeight="1">
      <c r="A4" t="s">
        <v>11</v>
      </c>
      <c r="B4" s="13">
        <v>13342896</v>
      </c>
      <c r="C4" s="13">
        <v>9958104</v>
      </c>
      <c r="D4" s="13">
        <v>1789776</v>
      </c>
      <c r="E4" s="13">
        <v>4470216</v>
      </c>
      <c r="F4" s="13">
        <v>4922304</v>
      </c>
      <c r="G4" s="13">
        <v>594576</v>
      </c>
      <c r="H4" s="13">
        <v>344592</v>
      </c>
      <c r="I4" s="13">
        <v>5771376</v>
      </c>
      <c r="J4" s="13">
        <v>3389640</v>
      </c>
      <c r="K4" s="13">
        <v>766884</v>
      </c>
      <c r="L4" s="13">
        <v>78336</v>
      </c>
      <c r="M4" s="13">
        <v>4789332</v>
      </c>
      <c r="N4" s="13">
        <v>5203740</v>
      </c>
      <c r="O4" s="13">
        <v>832956</v>
      </c>
      <c r="P4" s="13">
        <v>485160</v>
      </c>
      <c r="Q4" s="13">
        <v>5832324</v>
      </c>
      <c r="R4" s="13">
        <v>8974836</v>
      </c>
      <c r="S4" s="13">
        <v>727044</v>
      </c>
      <c r="T4" s="13">
        <v>2676012</v>
      </c>
      <c r="U4" s="13">
        <v>2169444</v>
      </c>
      <c r="V4" s="13">
        <v>185892</v>
      </c>
      <c r="W4" s="13">
        <v>1938216</v>
      </c>
      <c r="X4" s="13">
        <v>812220</v>
      </c>
      <c r="Y4" s="13">
        <v>475236</v>
      </c>
      <c r="Z4">
        <v>38820372</v>
      </c>
      <c r="AA4">
        <v>35430288</v>
      </c>
      <c r="AB4">
        <v>5372364</v>
      </c>
      <c r="AC4">
        <v>908088</v>
      </c>
    </row>
    <row r="5" spans="1:32" ht="12.75" customHeight="1">
      <c r="A5" t="s">
        <v>39</v>
      </c>
      <c r="B5" s="43">
        <v>0.88128102025227506</v>
      </c>
      <c r="C5" s="43">
        <v>0.72524809943740298</v>
      </c>
      <c r="D5" s="44">
        <v>0.3825696623488079</v>
      </c>
      <c r="E5" s="43">
        <v>0.91793573285944119</v>
      </c>
      <c r="F5" s="43">
        <v>0.80422643542536176</v>
      </c>
      <c r="G5" s="43">
        <v>0.12441134522752348</v>
      </c>
      <c r="H5" s="44">
        <v>0.67489668941821057</v>
      </c>
      <c r="I5" s="43">
        <v>0.87988271774356752</v>
      </c>
      <c r="J5" s="43">
        <v>0.90167805430665204</v>
      </c>
      <c r="K5" s="43">
        <v>0.42029172599767373</v>
      </c>
      <c r="L5" s="44">
        <v>0.82372089460784315</v>
      </c>
      <c r="M5" s="43">
        <v>0.83530417185528172</v>
      </c>
      <c r="N5" s="43">
        <v>0.86321145945031841</v>
      </c>
      <c r="O5" s="43">
        <v>0.4086854527730156</v>
      </c>
      <c r="P5" s="44">
        <v>0.85339475636903295</v>
      </c>
      <c r="Q5" s="43">
        <v>0.97876249673372051</v>
      </c>
      <c r="R5" s="43">
        <v>0.77808853554538493</v>
      </c>
      <c r="S5" s="44">
        <v>0.65316129422703439</v>
      </c>
      <c r="T5" s="43">
        <v>0.88484692893753836</v>
      </c>
      <c r="U5" s="43">
        <v>0.86269661719777047</v>
      </c>
      <c r="V5" s="44">
        <v>0.58388741850106518</v>
      </c>
      <c r="W5" s="43">
        <v>0.89327814856548493</v>
      </c>
      <c r="X5" s="43">
        <v>0.70474255743517766</v>
      </c>
      <c r="Y5" s="44">
        <v>0.77839431356210387</v>
      </c>
      <c r="Z5">
        <v>0.89511203035354736</v>
      </c>
      <c r="AA5">
        <v>0.79469379419100405</v>
      </c>
      <c r="AB5">
        <v>0.44203185041073167</v>
      </c>
      <c r="AC5">
        <v>0.78310031626890786</v>
      </c>
    </row>
    <row r="6" spans="1:32" ht="38.25" customHeight="1">
      <c r="A6" s="45"/>
      <c r="B6" s="45"/>
      <c r="C6" s="39"/>
      <c r="D6" s="39"/>
      <c r="E6" s="39"/>
      <c r="F6" s="45"/>
      <c r="G6" s="39"/>
      <c r="H6" s="39"/>
      <c r="I6" s="39"/>
      <c r="J6" s="45"/>
      <c r="K6" s="39"/>
      <c r="L6" s="39"/>
      <c r="M6" s="66">
        <f>I31</f>
        <v>4491928</v>
      </c>
      <c r="N6" s="45"/>
      <c r="O6" s="39"/>
      <c r="P6" s="39"/>
      <c r="Q6" s="39"/>
      <c r="R6" s="45"/>
      <c r="S6" s="39"/>
      <c r="T6" s="39"/>
      <c r="U6" s="39"/>
      <c r="V6" s="45"/>
      <c r="W6" s="39"/>
      <c r="X6" s="39"/>
      <c r="Y6" s="39"/>
      <c r="Z6" s="45"/>
      <c r="AA6" s="39"/>
      <c r="AB6" s="39"/>
      <c r="AC6" s="39"/>
      <c r="AD6" s="45"/>
      <c r="AE6" s="45"/>
      <c r="AF6" s="45"/>
    </row>
    <row r="7" spans="1:32" ht="12.75" customHeight="1">
      <c r="A7" s="45"/>
      <c r="B7" s="45"/>
      <c r="C7" s="39"/>
      <c r="D7" s="39"/>
      <c r="E7" s="39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</row>
    <row r="8" spans="1:32" ht="12.75" customHeight="1">
      <c r="A8" s="45"/>
      <c r="B8" s="45"/>
      <c r="C8" s="39"/>
      <c r="D8" s="39"/>
      <c r="E8" s="39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</row>
    <row r="9" spans="1:32" ht="38.25" customHeight="1">
      <c r="A9" s="45"/>
      <c r="B9" s="45"/>
      <c r="C9" s="39"/>
      <c r="D9" s="39"/>
      <c r="E9" s="39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</row>
    <row r="10" spans="1:32" ht="12.75" customHeight="1">
      <c r="A10" s="45"/>
      <c r="B10" s="45"/>
      <c r="C10" s="39"/>
      <c r="D10" s="39"/>
      <c r="E10" s="39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</row>
    <row r="11" spans="1:32" ht="12.75" customHeight="1">
      <c r="A11" s="45"/>
      <c r="B11" s="45"/>
      <c r="C11" s="39"/>
      <c r="D11" s="39"/>
      <c r="E11" s="39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</row>
    <row r="12" spans="1:32" ht="12.75" customHeight="1">
      <c r="A12" s="45"/>
      <c r="B12" s="45"/>
      <c r="C12" s="39"/>
      <c r="D12" s="39"/>
      <c r="E12" s="39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</row>
    <row r="13" spans="1:32" ht="51" customHeight="1">
      <c r="A13" s="45"/>
      <c r="B13" s="45"/>
      <c r="C13" s="39"/>
      <c r="D13" s="39"/>
      <c r="E13" s="39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</row>
    <row r="14" spans="1:32" ht="12.75" customHeight="1">
      <c r="A14" s="45"/>
      <c r="B14" s="45"/>
      <c r="C14" s="39"/>
      <c r="D14" s="39"/>
      <c r="E14" s="39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</row>
    <row r="15" spans="1:32" ht="12.75" customHeight="1">
      <c r="A15" s="45"/>
      <c r="B15" s="45"/>
      <c r="C15" s="39"/>
      <c r="D15" s="39"/>
      <c r="E15" s="39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</row>
    <row r="16" spans="1:32" ht="12.75" customHeight="1">
      <c r="A16" s="45"/>
      <c r="B16" s="45"/>
      <c r="C16" s="39"/>
      <c r="D16" s="39"/>
      <c r="E16" s="39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</row>
    <row r="17" spans="1:32" ht="51" customHeight="1">
      <c r="A17" s="45"/>
      <c r="B17" s="45"/>
      <c r="C17" s="39"/>
      <c r="D17" s="39"/>
      <c r="E17" s="39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</row>
    <row r="18" spans="1:32" ht="12.75" customHeight="1"/>
    <row r="19" spans="1:32" ht="12.75" customHeight="1"/>
    <row r="20" spans="1:32" ht="12.75" customHeight="1"/>
    <row r="21" spans="1:32" ht="51" customHeight="1"/>
    <row r="22" spans="1:32" ht="12.75" customHeight="1"/>
    <row r="23" spans="1:32" ht="12.75" customHeight="1"/>
    <row r="24" spans="1:32" ht="12.75" customHeight="1"/>
    <row r="25" spans="1:32" ht="12.75" customHeight="1" thickBot="1">
      <c r="C25" s="40"/>
      <c r="D25" s="40"/>
      <c r="F25" s="40"/>
      <c r="G25" s="40"/>
      <c r="H25" s="40"/>
      <c r="J25" s="40"/>
      <c r="K25" s="40"/>
      <c r="L25" s="40"/>
      <c r="N25" s="40"/>
      <c r="O25" s="40"/>
      <c r="P25" s="41"/>
      <c r="R25" s="40"/>
      <c r="S25" s="41"/>
      <c r="U25" s="40"/>
      <c r="V25" s="41"/>
      <c r="X25" s="40"/>
      <c r="Y25" s="40"/>
    </row>
    <row r="26" spans="1:32" ht="12.75" customHeight="1">
      <c r="D26" s="279" t="s">
        <v>10</v>
      </c>
      <c r="E26" s="281" t="s">
        <v>1</v>
      </c>
      <c r="F26" s="281"/>
      <c r="G26" s="281"/>
      <c r="H26" s="281" t="s">
        <v>2</v>
      </c>
      <c r="I26" s="281"/>
      <c r="J26" s="281"/>
      <c r="K26" s="281" t="s">
        <v>3</v>
      </c>
      <c r="L26" s="281"/>
      <c r="M26" s="281"/>
      <c r="N26" s="281" t="s">
        <v>4</v>
      </c>
      <c r="O26" s="281"/>
      <c r="P26" s="282"/>
      <c r="Q26" s="276" t="s">
        <v>5</v>
      </c>
      <c r="R26" s="277"/>
      <c r="S26" s="278"/>
    </row>
    <row r="27" spans="1:32" ht="51" customHeight="1">
      <c r="C27" s="42"/>
      <c r="D27" s="280"/>
      <c r="E27" s="11" t="s">
        <v>0</v>
      </c>
      <c r="F27" s="11" t="s">
        <v>7</v>
      </c>
      <c r="G27" s="11" t="s">
        <v>6</v>
      </c>
      <c r="H27" s="11" t="s">
        <v>0</v>
      </c>
      <c r="I27" s="11" t="s">
        <v>7</v>
      </c>
      <c r="J27" s="11" t="s">
        <v>6</v>
      </c>
      <c r="K27" s="11" t="s">
        <v>0</v>
      </c>
      <c r="L27" s="11" t="s">
        <v>7</v>
      </c>
      <c r="M27" s="11" t="s">
        <v>6</v>
      </c>
      <c r="N27" s="11" t="s">
        <v>0</v>
      </c>
      <c r="O27" s="11" t="s">
        <v>7</v>
      </c>
      <c r="P27" s="25" t="s">
        <v>6</v>
      </c>
      <c r="Q27" s="28" t="s">
        <v>0</v>
      </c>
      <c r="R27" s="11" t="s">
        <v>7</v>
      </c>
      <c r="S27" s="29" t="s">
        <v>6</v>
      </c>
    </row>
    <row r="28" spans="1:32" ht="12.75" customHeight="1">
      <c r="D28" s="12" t="s">
        <v>12</v>
      </c>
      <c r="E28" s="13">
        <v>13342896</v>
      </c>
      <c r="F28" s="13">
        <v>11758841</v>
      </c>
      <c r="G28" s="14">
        <f>F28/E28</f>
        <v>0.88128102025227506</v>
      </c>
      <c r="H28" s="13">
        <v>9958104</v>
      </c>
      <c r="I28" s="13">
        <v>7222096</v>
      </c>
      <c r="J28" s="14">
        <f>I28/H28</f>
        <v>0.72524809943740298</v>
      </c>
      <c r="K28" s="13">
        <v>0</v>
      </c>
      <c r="L28" s="13">
        <v>0</v>
      </c>
      <c r="M28" s="14" t="s">
        <v>22</v>
      </c>
      <c r="N28" s="13">
        <v>1789776</v>
      </c>
      <c r="O28" s="13">
        <v>684714</v>
      </c>
      <c r="P28" s="26">
        <f>O28/N28</f>
        <v>0.3825696623488079</v>
      </c>
      <c r="Q28" s="30">
        <v>25090776</v>
      </c>
      <c r="R28" s="13">
        <v>19665651</v>
      </c>
      <c r="S28" s="31">
        <f>R28/Q28</f>
        <v>0.78378010309445989</v>
      </c>
    </row>
    <row r="29" spans="1:32" ht="51" customHeight="1">
      <c r="C29" s="42"/>
      <c r="D29" s="12" t="s">
        <v>13</v>
      </c>
      <c r="E29" s="13">
        <v>4470216</v>
      </c>
      <c r="F29" s="13">
        <v>4103371</v>
      </c>
      <c r="G29" s="14">
        <f t="shared" ref="G29:G34" si="0">F29/E29</f>
        <v>0.91793573285944119</v>
      </c>
      <c r="H29" s="13">
        <v>4922304</v>
      </c>
      <c r="I29" s="13">
        <v>3958647</v>
      </c>
      <c r="J29" s="14">
        <f t="shared" ref="J29:J34" si="1">I29/H29</f>
        <v>0.80422643542536176</v>
      </c>
      <c r="K29" s="13">
        <v>344592</v>
      </c>
      <c r="L29" s="13">
        <v>232564</v>
      </c>
      <c r="M29" s="14">
        <f>L29/K29</f>
        <v>0.67489668941821057</v>
      </c>
      <c r="N29" s="13">
        <v>594576</v>
      </c>
      <c r="O29" s="13">
        <v>73972</v>
      </c>
      <c r="P29" s="26">
        <f t="shared" ref="P29:P34" si="2">O29/N29</f>
        <v>0.12441134522752348</v>
      </c>
      <c r="Q29" s="30">
        <v>10331688</v>
      </c>
      <c r="R29" s="13">
        <v>8368554</v>
      </c>
      <c r="S29" s="31">
        <f t="shared" ref="S29:S34" si="3">R29/Q29</f>
        <v>0.80998903567355107</v>
      </c>
    </row>
    <row r="30" spans="1:32" ht="12.75" customHeight="1">
      <c r="D30" s="12" t="s">
        <v>14</v>
      </c>
      <c r="E30" s="13">
        <v>5771376</v>
      </c>
      <c r="F30" s="13">
        <v>5078134</v>
      </c>
      <c r="G30" s="14">
        <f t="shared" si="0"/>
        <v>0.87988271774356752</v>
      </c>
      <c r="H30" s="13">
        <v>3389640</v>
      </c>
      <c r="I30" s="13">
        <v>3056364</v>
      </c>
      <c r="J30" s="14">
        <f t="shared" si="1"/>
        <v>0.90167805430665204</v>
      </c>
      <c r="K30" s="13">
        <v>78336</v>
      </c>
      <c r="L30" s="13">
        <v>64527</v>
      </c>
      <c r="M30" s="14">
        <f>L30/K30</f>
        <v>0.82372089460784315</v>
      </c>
      <c r="N30" s="13">
        <v>766884</v>
      </c>
      <c r="O30" s="13">
        <v>322315</v>
      </c>
      <c r="P30" s="26">
        <f t="shared" si="2"/>
        <v>0.42029172599767373</v>
      </c>
      <c r="Q30" s="30">
        <v>10006236</v>
      </c>
      <c r="R30" s="13">
        <v>8521340</v>
      </c>
      <c r="S30" s="31">
        <f t="shared" si="3"/>
        <v>0.85160294040636264</v>
      </c>
    </row>
    <row r="31" spans="1:32" ht="25.5">
      <c r="C31" s="42"/>
      <c r="D31" s="12" t="s">
        <v>15</v>
      </c>
      <c r="E31" s="13">
        <v>4789332</v>
      </c>
      <c r="F31" s="13">
        <v>4000549</v>
      </c>
      <c r="G31" s="14">
        <f t="shared" si="0"/>
        <v>0.83530417185528172</v>
      </c>
      <c r="H31" s="13">
        <v>5203740</v>
      </c>
      <c r="I31" s="13">
        <v>4491928</v>
      </c>
      <c r="J31" s="14">
        <f t="shared" si="1"/>
        <v>0.86321145945031841</v>
      </c>
      <c r="K31" s="13">
        <v>485160</v>
      </c>
      <c r="L31" s="13">
        <v>414033</v>
      </c>
      <c r="M31" s="14">
        <f>L31/K31</f>
        <v>0.85339475636903295</v>
      </c>
      <c r="N31" s="13">
        <v>832956</v>
      </c>
      <c r="O31" s="13">
        <v>340417</v>
      </c>
      <c r="P31" s="26">
        <f t="shared" si="2"/>
        <v>0.4086854527730156</v>
      </c>
      <c r="Q31" s="30">
        <v>11311188</v>
      </c>
      <c r="R31" s="13">
        <v>9246927</v>
      </c>
      <c r="S31" s="31">
        <f t="shared" si="3"/>
        <v>0.81750272385181821</v>
      </c>
    </row>
    <row r="32" spans="1:32" ht="38.25">
      <c r="D32" s="12" t="s">
        <v>16</v>
      </c>
      <c r="E32" s="13">
        <v>5832324</v>
      </c>
      <c r="F32" s="13">
        <v>5708460</v>
      </c>
      <c r="G32" s="14">
        <f t="shared" si="0"/>
        <v>0.97876249673372051</v>
      </c>
      <c r="H32" s="13">
        <v>8974836</v>
      </c>
      <c r="I32" s="13">
        <v>6983217</v>
      </c>
      <c r="J32" s="14">
        <f t="shared" si="1"/>
        <v>0.77808853554538493</v>
      </c>
      <c r="K32" s="13">
        <v>0</v>
      </c>
      <c r="L32" s="13">
        <v>0</v>
      </c>
      <c r="M32" s="14" t="s">
        <v>22</v>
      </c>
      <c r="N32" s="13">
        <v>727044</v>
      </c>
      <c r="O32" s="13">
        <v>474877</v>
      </c>
      <c r="P32" s="26">
        <f t="shared" si="2"/>
        <v>0.65316129422703439</v>
      </c>
      <c r="Q32" s="30">
        <v>15534204</v>
      </c>
      <c r="R32" s="13">
        <v>13166554</v>
      </c>
      <c r="S32" s="31">
        <f t="shared" si="3"/>
        <v>0.84758472336271629</v>
      </c>
    </row>
    <row r="33" spans="4:19" ht="51">
      <c r="D33" s="12" t="s">
        <v>17</v>
      </c>
      <c r="E33" s="13">
        <v>2676012</v>
      </c>
      <c r="F33" s="13">
        <v>2367861</v>
      </c>
      <c r="G33" s="14">
        <f t="shared" si="0"/>
        <v>0.88484692893753836</v>
      </c>
      <c r="H33" s="13">
        <v>2169444</v>
      </c>
      <c r="I33" s="13">
        <v>1871572</v>
      </c>
      <c r="J33" s="14">
        <f t="shared" si="1"/>
        <v>0.86269661719777047</v>
      </c>
      <c r="K33" s="13">
        <v>0</v>
      </c>
      <c r="L33" s="13">
        <v>0</v>
      </c>
      <c r="M33" s="14" t="s">
        <v>22</v>
      </c>
      <c r="N33" s="13">
        <v>185892</v>
      </c>
      <c r="O33" s="13">
        <v>108540</v>
      </c>
      <c r="P33" s="26">
        <f t="shared" si="2"/>
        <v>0.58388741850106518</v>
      </c>
      <c r="Q33" s="30">
        <v>5031348</v>
      </c>
      <c r="R33" s="13">
        <v>4347973</v>
      </c>
      <c r="S33" s="31">
        <f t="shared" si="3"/>
        <v>0.86417655864790111</v>
      </c>
    </row>
    <row r="34" spans="4:19" ht="51">
      <c r="D34" s="12" t="s">
        <v>18</v>
      </c>
      <c r="E34" s="13">
        <v>1938216</v>
      </c>
      <c r="F34" s="13">
        <v>1731366</v>
      </c>
      <c r="G34" s="14">
        <f t="shared" si="0"/>
        <v>0.89327814856548493</v>
      </c>
      <c r="H34" s="13">
        <v>812220</v>
      </c>
      <c r="I34" s="13">
        <v>572406</v>
      </c>
      <c r="J34" s="14">
        <f t="shared" si="1"/>
        <v>0.70474255743517766</v>
      </c>
      <c r="K34" s="13">
        <v>0</v>
      </c>
      <c r="L34" s="13">
        <v>0</v>
      </c>
      <c r="M34" s="14" t="s">
        <v>22</v>
      </c>
      <c r="N34" s="13">
        <v>475236</v>
      </c>
      <c r="O34" s="13">
        <v>369921</v>
      </c>
      <c r="P34" s="26">
        <f t="shared" si="2"/>
        <v>0.77839431356210387</v>
      </c>
      <c r="Q34" s="30">
        <v>3225672</v>
      </c>
      <c r="R34" s="13">
        <v>2673693</v>
      </c>
      <c r="S34" s="31">
        <f t="shared" si="3"/>
        <v>0.82887937769246223</v>
      </c>
    </row>
    <row r="35" spans="4:19" ht="51.75" thickBot="1">
      <c r="D35" s="15" t="s">
        <v>9</v>
      </c>
      <c r="E35" s="16">
        <f>SUM(E28:E34)</f>
        <v>38820372</v>
      </c>
      <c r="F35" s="16">
        <f>SUM(F28:F34)</f>
        <v>34748582</v>
      </c>
      <c r="G35" s="17">
        <f>F35/E35</f>
        <v>0.89511203035354736</v>
      </c>
      <c r="H35" s="16">
        <f>SUM(H28:H34)</f>
        <v>35430288</v>
      </c>
      <c r="I35" s="16">
        <f>SUM(I28:I34)</f>
        <v>28156230</v>
      </c>
      <c r="J35" s="17">
        <f>I35/H35</f>
        <v>0.79469379419100405</v>
      </c>
      <c r="K35" s="16">
        <f>SUM(K28:K34)</f>
        <v>908088</v>
      </c>
      <c r="L35" s="16">
        <f>SUM(L28:L34)</f>
        <v>711124</v>
      </c>
      <c r="M35" s="17">
        <f>L35/K35</f>
        <v>0.78310031626890786</v>
      </c>
      <c r="N35" s="16">
        <f>SUM(N28:N34)</f>
        <v>5372364</v>
      </c>
      <c r="O35" s="16">
        <f>SUM(O28:O34)</f>
        <v>2374756</v>
      </c>
      <c r="P35" s="27">
        <f>O35/N35</f>
        <v>0.44203185041073167</v>
      </c>
      <c r="Q35" s="32">
        <f>SUM(Q28:Q34)</f>
        <v>80531112</v>
      </c>
      <c r="R35" s="33">
        <f>SUM(R28:R34)</f>
        <v>65990692</v>
      </c>
      <c r="S35" s="34">
        <f>R35/Q35</f>
        <v>0.81944344690037307</v>
      </c>
    </row>
  </sheetData>
  <mergeCells count="14">
    <mergeCell ref="Z2:AC2"/>
    <mergeCell ref="W2:Y2"/>
    <mergeCell ref="Q26:S26"/>
    <mergeCell ref="D26:D27"/>
    <mergeCell ref="E26:G26"/>
    <mergeCell ref="H26:J26"/>
    <mergeCell ref="K26:M26"/>
    <mergeCell ref="N26:P26"/>
    <mergeCell ref="B2:D2"/>
    <mergeCell ref="E2:H2"/>
    <mergeCell ref="I2:L2"/>
    <mergeCell ref="T2:V2"/>
    <mergeCell ref="Q2:S2"/>
    <mergeCell ref="M2:P2"/>
  </mergeCells>
  <conditionalFormatting sqref="B5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5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5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5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5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5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5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5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5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5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5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5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5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5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5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5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5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5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5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8:G3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8:J34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8:M34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8:P3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8:S3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C7:AH67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X14" sqref="X14"/>
    </sheetView>
  </sheetViews>
  <sheetFormatPr baseColWidth="10" defaultRowHeight="12.75"/>
  <cols>
    <col min="1" max="2" width="9.7109375" customWidth="1"/>
    <col min="3" max="3" width="54.42578125" customWidth="1"/>
    <col min="4" max="7" width="15.7109375" customWidth="1"/>
    <col min="8" max="8" width="5.42578125" customWidth="1"/>
    <col min="9" max="9" width="15.28515625" customWidth="1"/>
    <col min="10" max="14" width="10.7109375" customWidth="1"/>
    <col min="15" max="18" width="10.7109375" hidden="1" customWidth="1"/>
    <col min="19" max="19" width="11.85546875" hidden="1" customWidth="1"/>
    <col min="20" max="21" width="10.7109375" hidden="1" customWidth="1"/>
    <col min="22" max="22" width="0" hidden="1" customWidth="1"/>
    <col min="23" max="23" width="2" customWidth="1"/>
    <col min="24" max="24" width="13" customWidth="1"/>
    <col min="25" max="25" width="11.7109375" customWidth="1"/>
    <col min="26" max="26" width="10.42578125" customWidth="1"/>
    <col min="31" max="32" width="0" hidden="1" customWidth="1"/>
    <col min="33" max="34" width="11.5703125" hidden="1" customWidth="1"/>
  </cols>
  <sheetData>
    <row r="7" spans="3:15" ht="13.5" thickBot="1"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3:15" ht="12.75" customHeight="1" thickTop="1">
      <c r="C8" s="239" t="s">
        <v>217</v>
      </c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126"/>
    </row>
    <row r="9" spans="3:15" ht="12.75" customHeight="1"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45"/>
    </row>
    <row r="10" spans="3:15" ht="12.75" customHeight="1"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100"/>
    </row>
    <row r="11" spans="3:15" ht="12.75" customHeight="1"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</row>
    <row r="13" spans="3:15" ht="21.75" customHeight="1">
      <c r="C13" s="294" t="s">
        <v>225</v>
      </c>
      <c r="D13" s="294"/>
      <c r="E13" s="294"/>
      <c r="F13" s="294"/>
      <c r="G13" s="294"/>
      <c r="H13" s="294"/>
      <c r="I13" s="294"/>
      <c r="J13" s="294"/>
      <c r="K13" s="294"/>
      <c r="L13" s="294"/>
      <c r="M13" s="294"/>
    </row>
    <row r="14" spans="3:15"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</row>
    <row r="15" spans="3:15"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</row>
    <row r="16" spans="3:15"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</row>
    <row r="17" spans="3:34"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4"/>
    </row>
    <row r="18" spans="3:34">
      <c r="C18" s="294"/>
      <c r="D18" s="294"/>
      <c r="E18" s="294"/>
      <c r="F18" s="294"/>
      <c r="G18" s="294"/>
      <c r="H18" s="294"/>
      <c r="I18" s="294"/>
      <c r="J18" s="294"/>
      <c r="K18" s="294"/>
      <c r="L18" s="294"/>
      <c r="M18" s="294"/>
    </row>
    <row r="21" spans="3:34">
      <c r="I21" s="253" t="s">
        <v>23</v>
      </c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128"/>
    </row>
    <row r="22" spans="3:34" ht="24.95" customHeight="1">
      <c r="I22" s="258" t="s">
        <v>10</v>
      </c>
      <c r="J22" s="259"/>
      <c r="K22" s="122" t="s">
        <v>70</v>
      </c>
      <c r="L22" s="122" t="s">
        <v>71</v>
      </c>
      <c r="M22" s="122" t="s">
        <v>72</v>
      </c>
      <c r="N22" s="122" t="s">
        <v>73</v>
      </c>
      <c r="O22" s="122" t="s">
        <v>74</v>
      </c>
      <c r="P22" s="122" t="s">
        <v>75</v>
      </c>
      <c r="Q22" s="122" t="s">
        <v>76</v>
      </c>
      <c r="R22" s="122" t="s">
        <v>77</v>
      </c>
      <c r="S22" s="122" t="s">
        <v>78</v>
      </c>
      <c r="T22" s="122" t="s">
        <v>79</v>
      </c>
      <c r="U22" s="122" t="s">
        <v>80</v>
      </c>
      <c r="V22" s="122" t="s">
        <v>81</v>
      </c>
      <c r="X22" s="129" t="s">
        <v>177</v>
      </c>
      <c r="Y22" s="129" t="s">
        <v>184</v>
      </c>
      <c r="Z22" s="129" t="s">
        <v>105</v>
      </c>
      <c r="AA22" s="284" t="s">
        <v>82</v>
      </c>
      <c r="AB22" s="285"/>
      <c r="AC22" s="284" t="s">
        <v>83</v>
      </c>
      <c r="AD22" s="285"/>
      <c r="AE22" s="284" t="s">
        <v>84</v>
      </c>
      <c r="AF22" s="285"/>
      <c r="AG22" s="284" t="s">
        <v>106</v>
      </c>
      <c r="AH22" s="285"/>
    </row>
    <row r="23" spans="3:34" ht="24.95" customHeight="1">
      <c r="I23" s="153" t="s">
        <v>85</v>
      </c>
      <c r="J23" s="154"/>
      <c r="K23" s="130">
        <v>1263815</v>
      </c>
      <c r="L23" s="130">
        <v>1152847</v>
      </c>
      <c r="M23" s="130">
        <v>1210260</v>
      </c>
      <c r="N23" s="130"/>
      <c r="O23" s="130"/>
      <c r="P23" s="130"/>
      <c r="Q23" s="130"/>
      <c r="R23" s="130"/>
      <c r="S23" s="130"/>
      <c r="T23" s="130"/>
      <c r="U23" s="130"/>
      <c r="V23" s="130"/>
      <c r="X23" s="131">
        <v>20978307</v>
      </c>
      <c r="Y23" s="131">
        <f>AA23+AC23+AE23+AG23</f>
        <v>3626922</v>
      </c>
      <c r="Z23" s="132">
        <f>Y23/X23</f>
        <v>0.17288916593698433</v>
      </c>
      <c r="AA23" s="131">
        <f t="shared" ref="AA23:AA29" si="0">K23+L23+M23</f>
        <v>3626922</v>
      </c>
      <c r="AB23" s="132">
        <f>AA23/$X23</f>
        <v>0.17288916593698433</v>
      </c>
      <c r="AC23" s="131">
        <f t="shared" ref="AC23:AC29" si="1">N23+O23+P23</f>
        <v>0</v>
      </c>
      <c r="AD23" s="132">
        <f t="shared" ref="AD23:AD30" si="2">AC23/$X23</f>
        <v>0</v>
      </c>
      <c r="AE23" s="131">
        <f t="shared" ref="AE23:AE29" si="3">Q23+R23+S23</f>
        <v>0</v>
      </c>
      <c r="AF23" s="132">
        <f t="shared" ref="AF23:AF30" si="4">AE23/$X23</f>
        <v>0</v>
      </c>
      <c r="AG23" s="131">
        <f t="shared" ref="AG23:AG29" si="5">T23+U23+V23</f>
        <v>0</v>
      </c>
      <c r="AH23" s="132">
        <f t="shared" ref="AH23:AH30" si="6">AG23/$X23</f>
        <v>0</v>
      </c>
    </row>
    <row r="24" spans="3:34" ht="24.95" customHeight="1">
      <c r="I24" s="153" t="s">
        <v>86</v>
      </c>
      <c r="J24" s="154"/>
      <c r="K24" s="130">
        <v>362896</v>
      </c>
      <c r="L24" s="130">
        <v>397346</v>
      </c>
      <c r="M24" s="130">
        <v>403115</v>
      </c>
      <c r="N24" s="130"/>
      <c r="O24" s="130"/>
      <c r="P24" s="130"/>
      <c r="Q24" s="130"/>
      <c r="R24" s="130"/>
      <c r="S24" s="130"/>
      <c r="T24" s="130"/>
      <c r="U24" s="130"/>
      <c r="V24" s="130"/>
      <c r="X24" s="131">
        <v>7194862</v>
      </c>
      <c r="Y24" s="131">
        <f t="shared" ref="Y24:Y29" si="7">AA24+AC24+AE24+AG24</f>
        <v>1163357</v>
      </c>
      <c r="Z24" s="132">
        <f t="shared" ref="Z24:Z30" si="8">Y24/X24</f>
        <v>0.16169274685185067</v>
      </c>
      <c r="AA24" s="131">
        <f t="shared" si="0"/>
        <v>1163357</v>
      </c>
      <c r="AB24" s="132">
        <f t="shared" ref="AB24:AB30" si="9">AA24/$X24</f>
        <v>0.16169274685185067</v>
      </c>
      <c r="AC24" s="131">
        <f t="shared" si="1"/>
        <v>0</v>
      </c>
      <c r="AD24" s="132">
        <f t="shared" si="2"/>
        <v>0</v>
      </c>
      <c r="AE24" s="131">
        <f t="shared" si="3"/>
        <v>0</v>
      </c>
      <c r="AF24" s="132">
        <f t="shared" si="4"/>
        <v>0</v>
      </c>
      <c r="AG24" s="131">
        <f t="shared" si="5"/>
        <v>0</v>
      </c>
      <c r="AH24" s="132">
        <f t="shared" si="6"/>
        <v>0</v>
      </c>
    </row>
    <row r="25" spans="3:34" ht="24.95" customHeight="1">
      <c r="I25" s="153" t="s">
        <v>87</v>
      </c>
      <c r="J25" s="154"/>
      <c r="K25" s="130">
        <v>500614</v>
      </c>
      <c r="L25" s="130">
        <v>503633</v>
      </c>
      <c r="M25" s="130">
        <v>493074</v>
      </c>
      <c r="N25" s="130"/>
      <c r="O25" s="130"/>
      <c r="P25" s="130"/>
      <c r="Q25" s="130"/>
      <c r="R25" s="130"/>
      <c r="S25" s="130"/>
      <c r="T25" s="130"/>
      <c r="U25" s="130"/>
      <c r="V25" s="130"/>
      <c r="X25" s="131">
        <v>7993348</v>
      </c>
      <c r="Y25" s="131">
        <f t="shared" si="7"/>
        <v>1497321</v>
      </c>
      <c r="Z25" s="132">
        <f t="shared" si="8"/>
        <v>0.1873208823136438</v>
      </c>
      <c r="AA25" s="131">
        <f t="shared" si="0"/>
        <v>1497321</v>
      </c>
      <c r="AB25" s="132">
        <f t="shared" si="9"/>
        <v>0.1873208823136438</v>
      </c>
      <c r="AC25" s="131">
        <f t="shared" si="1"/>
        <v>0</v>
      </c>
      <c r="AD25" s="132">
        <f t="shared" si="2"/>
        <v>0</v>
      </c>
      <c r="AE25" s="131">
        <f t="shared" si="3"/>
        <v>0</v>
      </c>
      <c r="AF25" s="132">
        <f t="shared" si="4"/>
        <v>0</v>
      </c>
      <c r="AG25" s="131">
        <f t="shared" si="5"/>
        <v>0</v>
      </c>
      <c r="AH25" s="132">
        <f t="shared" si="6"/>
        <v>0</v>
      </c>
    </row>
    <row r="26" spans="3:34" ht="24.95" customHeight="1">
      <c r="I26" s="153" t="s">
        <v>88</v>
      </c>
      <c r="J26" s="154"/>
      <c r="K26" s="130">
        <v>590317</v>
      </c>
      <c r="L26" s="130">
        <v>533265</v>
      </c>
      <c r="M26" s="130">
        <v>559603</v>
      </c>
      <c r="N26" s="130"/>
      <c r="O26" s="130"/>
      <c r="P26" s="130"/>
      <c r="Q26" s="130"/>
      <c r="R26" s="130"/>
      <c r="S26" s="130"/>
      <c r="T26" s="130"/>
      <c r="U26" s="130"/>
      <c r="V26" s="130"/>
      <c r="X26" s="131">
        <v>8449913</v>
      </c>
      <c r="Y26" s="131">
        <f t="shared" si="7"/>
        <v>1683185</v>
      </c>
      <c r="Z26" s="132">
        <f t="shared" si="8"/>
        <v>0.1991955420132728</v>
      </c>
      <c r="AA26" s="131">
        <f t="shared" si="0"/>
        <v>1683185</v>
      </c>
      <c r="AB26" s="132">
        <f t="shared" si="9"/>
        <v>0.1991955420132728</v>
      </c>
      <c r="AC26" s="131">
        <f t="shared" si="1"/>
        <v>0</v>
      </c>
      <c r="AD26" s="132">
        <f t="shared" si="2"/>
        <v>0</v>
      </c>
      <c r="AE26" s="131">
        <f t="shared" si="3"/>
        <v>0</v>
      </c>
      <c r="AF26" s="132">
        <f t="shared" si="4"/>
        <v>0</v>
      </c>
      <c r="AG26" s="131">
        <f t="shared" si="5"/>
        <v>0</v>
      </c>
      <c r="AH26" s="132">
        <f t="shared" si="6"/>
        <v>0</v>
      </c>
    </row>
    <row r="27" spans="3:34" ht="24.95" customHeight="1">
      <c r="I27" s="153" t="s">
        <v>89</v>
      </c>
      <c r="J27" s="154"/>
      <c r="K27" s="130">
        <v>662986</v>
      </c>
      <c r="L27" s="130">
        <v>435105</v>
      </c>
      <c r="M27" s="130">
        <v>518785</v>
      </c>
      <c r="N27" s="130"/>
      <c r="O27" s="130"/>
      <c r="P27" s="130"/>
      <c r="Q27" s="130"/>
      <c r="R27" s="130"/>
      <c r="S27" s="130"/>
      <c r="T27" s="130"/>
      <c r="U27" s="130"/>
      <c r="V27" s="130"/>
      <c r="X27" s="131">
        <v>12241718</v>
      </c>
      <c r="Y27" s="131">
        <f t="shared" si="7"/>
        <v>1616876</v>
      </c>
      <c r="Z27" s="132">
        <f t="shared" si="8"/>
        <v>0.13207917385451945</v>
      </c>
      <c r="AA27" s="131">
        <f t="shared" si="0"/>
        <v>1616876</v>
      </c>
      <c r="AB27" s="132">
        <f t="shared" si="9"/>
        <v>0.13207917385451945</v>
      </c>
      <c r="AC27" s="131">
        <f t="shared" si="1"/>
        <v>0</v>
      </c>
      <c r="AD27" s="132">
        <f t="shared" si="2"/>
        <v>0</v>
      </c>
      <c r="AE27" s="131">
        <f t="shared" si="3"/>
        <v>0</v>
      </c>
      <c r="AF27" s="132">
        <f t="shared" si="4"/>
        <v>0</v>
      </c>
      <c r="AG27" s="131">
        <f t="shared" si="5"/>
        <v>0</v>
      </c>
      <c r="AH27" s="132">
        <f t="shared" si="6"/>
        <v>0</v>
      </c>
    </row>
    <row r="28" spans="3:34" ht="24.95" customHeight="1">
      <c r="I28" s="153" t="s">
        <v>90</v>
      </c>
      <c r="J28" s="154"/>
      <c r="K28" s="130">
        <v>208983</v>
      </c>
      <c r="L28" s="130">
        <v>197238</v>
      </c>
      <c r="M28" s="130">
        <v>201894</v>
      </c>
      <c r="N28" s="130"/>
      <c r="O28" s="130"/>
      <c r="P28" s="130"/>
      <c r="Q28" s="130"/>
      <c r="R28" s="130"/>
      <c r="S28" s="130"/>
      <c r="T28" s="130"/>
      <c r="U28" s="130"/>
      <c r="V28" s="130"/>
      <c r="X28" s="131">
        <v>4113141</v>
      </c>
      <c r="Y28" s="131">
        <f t="shared" si="7"/>
        <v>608115</v>
      </c>
      <c r="Z28" s="132">
        <f t="shared" si="8"/>
        <v>0.14784686447656425</v>
      </c>
      <c r="AA28" s="131">
        <f t="shared" si="0"/>
        <v>608115</v>
      </c>
      <c r="AB28" s="132">
        <f t="shared" si="9"/>
        <v>0.14784686447656425</v>
      </c>
      <c r="AC28" s="131">
        <f t="shared" si="1"/>
        <v>0</v>
      </c>
      <c r="AD28" s="132">
        <f t="shared" si="2"/>
        <v>0</v>
      </c>
      <c r="AE28" s="131">
        <f t="shared" si="3"/>
        <v>0</v>
      </c>
      <c r="AF28" s="132">
        <f t="shared" si="4"/>
        <v>0</v>
      </c>
      <c r="AG28" s="131">
        <f t="shared" si="5"/>
        <v>0</v>
      </c>
      <c r="AH28" s="132">
        <f t="shared" si="6"/>
        <v>0</v>
      </c>
    </row>
    <row r="29" spans="3:34" ht="24.95" customHeight="1">
      <c r="I29" s="153" t="s">
        <v>91</v>
      </c>
      <c r="J29" s="154"/>
      <c r="K29" s="130">
        <v>107029</v>
      </c>
      <c r="L29" s="130">
        <v>138734</v>
      </c>
      <c r="M29" s="130">
        <v>130144</v>
      </c>
      <c r="N29" s="130"/>
      <c r="O29" s="130"/>
      <c r="P29" s="130"/>
      <c r="Q29" s="130"/>
      <c r="R29" s="130"/>
      <c r="S29" s="130"/>
      <c r="T29" s="130"/>
      <c r="U29" s="130"/>
      <c r="V29" s="130"/>
      <c r="X29" s="131">
        <v>2040103</v>
      </c>
      <c r="Y29" s="131">
        <f t="shared" si="7"/>
        <v>375907</v>
      </c>
      <c r="Z29" s="132">
        <f t="shared" si="8"/>
        <v>0.18425883399024462</v>
      </c>
      <c r="AA29" s="131">
        <f t="shared" si="0"/>
        <v>375907</v>
      </c>
      <c r="AB29" s="132">
        <f t="shared" si="9"/>
        <v>0.18425883399024462</v>
      </c>
      <c r="AC29" s="131">
        <f t="shared" si="1"/>
        <v>0</v>
      </c>
      <c r="AD29" s="132">
        <f t="shared" si="2"/>
        <v>0</v>
      </c>
      <c r="AE29" s="131">
        <f t="shared" si="3"/>
        <v>0</v>
      </c>
      <c r="AF29" s="132">
        <f t="shared" si="4"/>
        <v>0</v>
      </c>
      <c r="AG29" s="131">
        <f t="shared" si="5"/>
        <v>0</v>
      </c>
      <c r="AH29" s="132">
        <f t="shared" si="6"/>
        <v>0</v>
      </c>
    </row>
    <row r="30" spans="3:34" ht="24.95" customHeight="1">
      <c r="I30" s="290" t="s">
        <v>34</v>
      </c>
      <c r="J30" s="291"/>
      <c r="K30" s="133">
        <f>SUM(K23:K29)</f>
        <v>3696640</v>
      </c>
      <c r="L30" s="133">
        <f t="shared" ref="L30:V30" si="10">SUM(L23:L29)</f>
        <v>3358168</v>
      </c>
      <c r="M30" s="133">
        <f t="shared" si="10"/>
        <v>3516875</v>
      </c>
      <c r="N30" s="133">
        <f t="shared" si="10"/>
        <v>0</v>
      </c>
      <c r="O30" s="133">
        <f t="shared" si="10"/>
        <v>0</v>
      </c>
      <c r="P30" s="133">
        <f t="shared" si="10"/>
        <v>0</v>
      </c>
      <c r="Q30" s="133">
        <f t="shared" si="10"/>
        <v>0</v>
      </c>
      <c r="R30" s="133">
        <f t="shared" si="10"/>
        <v>0</v>
      </c>
      <c r="S30" s="133">
        <f t="shared" si="10"/>
        <v>0</v>
      </c>
      <c r="T30" s="133">
        <f t="shared" si="10"/>
        <v>0</v>
      </c>
      <c r="U30" s="133">
        <f t="shared" si="10"/>
        <v>0</v>
      </c>
      <c r="V30" s="133">
        <f t="shared" si="10"/>
        <v>0</v>
      </c>
      <c r="X30" s="131">
        <f>SUM(X23:X29)</f>
        <v>63011392</v>
      </c>
      <c r="Y30" s="131">
        <f>SUM(Y23:Y29)</f>
        <v>10571683</v>
      </c>
      <c r="Z30" s="132">
        <f t="shared" si="8"/>
        <v>0.1677741542354754</v>
      </c>
      <c r="AA30" s="131">
        <f>SUM(AA23:AA29)</f>
        <v>10571683</v>
      </c>
      <c r="AB30" s="132">
        <f t="shared" si="9"/>
        <v>0.1677741542354754</v>
      </c>
      <c r="AC30" s="131">
        <f>SUM(AC23:AC29)</f>
        <v>0</v>
      </c>
      <c r="AD30" s="132">
        <f t="shared" si="2"/>
        <v>0</v>
      </c>
      <c r="AE30" s="131">
        <f>SUM(AE23:AE29)</f>
        <v>0</v>
      </c>
      <c r="AF30" s="132">
        <f t="shared" si="4"/>
        <v>0</v>
      </c>
      <c r="AG30" s="131">
        <f>SUM(AG23:AG29)</f>
        <v>0</v>
      </c>
      <c r="AH30" s="132">
        <f t="shared" si="6"/>
        <v>0</v>
      </c>
    </row>
    <row r="31" spans="3:34" ht="24.95" customHeight="1"/>
    <row r="32" spans="3:34" ht="24.95" customHeight="1">
      <c r="I32" s="292" t="s">
        <v>24</v>
      </c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  <c r="AA32" s="293"/>
      <c r="AB32" s="293"/>
      <c r="AC32" s="293"/>
      <c r="AD32" s="293"/>
      <c r="AE32" s="293"/>
      <c r="AF32" s="293"/>
      <c r="AG32" s="293"/>
      <c r="AH32" s="128"/>
    </row>
    <row r="33" spans="9:34" ht="24.95" customHeight="1">
      <c r="I33" s="258" t="s">
        <v>10</v>
      </c>
      <c r="J33" s="259"/>
      <c r="K33" s="122" t="s">
        <v>70</v>
      </c>
      <c r="L33" s="122" t="s">
        <v>71</v>
      </c>
      <c r="M33" s="122" t="s">
        <v>72</v>
      </c>
      <c r="N33" s="122" t="s">
        <v>73</v>
      </c>
      <c r="O33" s="122" t="s">
        <v>74</v>
      </c>
      <c r="P33" s="122" t="s">
        <v>75</v>
      </c>
      <c r="Q33" s="122" t="s">
        <v>76</v>
      </c>
      <c r="R33" s="122" t="s">
        <v>77</v>
      </c>
      <c r="S33" s="122" t="s">
        <v>78</v>
      </c>
      <c r="T33" s="122" t="s">
        <v>79</v>
      </c>
      <c r="U33" s="122" t="s">
        <v>80</v>
      </c>
      <c r="V33" s="122" t="s">
        <v>81</v>
      </c>
      <c r="X33" s="188" t="s">
        <v>177</v>
      </c>
      <c r="Y33" s="188" t="s">
        <v>184</v>
      </c>
      <c r="Z33" s="129" t="s">
        <v>105</v>
      </c>
      <c r="AA33" s="284" t="s">
        <v>82</v>
      </c>
      <c r="AB33" s="285"/>
      <c r="AC33" s="284" t="s">
        <v>83</v>
      </c>
      <c r="AD33" s="285"/>
      <c r="AE33" s="284" t="s">
        <v>84</v>
      </c>
      <c r="AF33" s="285"/>
      <c r="AG33" s="284" t="s">
        <v>106</v>
      </c>
      <c r="AH33" s="285"/>
    </row>
    <row r="34" spans="9:34" ht="24.95" customHeight="1">
      <c r="I34" s="286" t="s">
        <v>85</v>
      </c>
      <c r="J34" s="287"/>
      <c r="K34" s="130">
        <v>305661</v>
      </c>
      <c r="L34" s="130">
        <v>273342</v>
      </c>
      <c r="M34" s="130">
        <v>499873</v>
      </c>
      <c r="N34" s="130"/>
      <c r="O34" s="130"/>
      <c r="P34" s="130"/>
      <c r="Q34" s="130"/>
      <c r="R34" s="130"/>
      <c r="S34" s="130"/>
      <c r="T34" s="130"/>
      <c r="U34" s="130"/>
      <c r="V34" s="130"/>
      <c r="X34" s="131">
        <v>20978307</v>
      </c>
      <c r="Y34" s="131">
        <f>AA34+AC34+AE34+AG34</f>
        <v>1078876</v>
      </c>
      <c r="Z34" s="132">
        <f>Y34/X34</f>
        <v>5.1428172921675709E-2</v>
      </c>
      <c r="AA34" s="131">
        <f t="shared" ref="AA34:AA40" si="11">K34+L34+M34</f>
        <v>1078876</v>
      </c>
      <c r="AB34" s="132">
        <f>AA34/$X34</f>
        <v>5.1428172921675709E-2</v>
      </c>
      <c r="AC34" s="131">
        <f t="shared" ref="AC34:AC40" si="12">N34+O34+P34</f>
        <v>0</v>
      </c>
      <c r="AD34" s="132">
        <f>AC34/$X34</f>
        <v>0</v>
      </c>
      <c r="AE34" s="131">
        <f t="shared" ref="AE34:AE40" si="13">Q34+R34+S34</f>
        <v>0</v>
      </c>
      <c r="AF34" s="132">
        <f>AE34/$X34</f>
        <v>0</v>
      </c>
      <c r="AG34" s="131">
        <f t="shared" ref="AG34:AG40" si="14">T34+U34+V34</f>
        <v>0</v>
      </c>
      <c r="AH34" s="132">
        <f>AG34/$X34</f>
        <v>0</v>
      </c>
    </row>
    <row r="35" spans="9:34" ht="24.95" customHeight="1">
      <c r="I35" s="286" t="s">
        <v>86</v>
      </c>
      <c r="J35" s="287"/>
      <c r="K35" s="130">
        <v>19359</v>
      </c>
      <c r="L35" s="130">
        <v>166668</v>
      </c>
      <c r="M35" s="130">
        <v>200274</v>
      </c>
      <c r="N35" s="130"/>
      <c r="O35" s="130"/>
      <c r="P35" s="130"/>
      <c r="Q35" s="130"/>
      <c r="R35" s="130"/>
      <c r="S35" s="130"/>
      <c r="T35" s="130"/>
      <c r="U35" s="130"/>
      <c r="V35" s="130"/>
      <c r="X35" s="131">
        <v>7194862</v>
      </c>
      <c r="Y35" s="131">
        <f t="shared" ref="Y35:Y40" si="15">AA35+AC35+AE35+AG35</f>
        <v>386301</v>
      </c>
      <c r="Z35" s="132">
        <f t="shared" ref="Z35:Z41" si="16">Y35/X35</f>
        <v>5.3691231325910076E-2</v>
      </c>
      <c r="AA35" s="131">
        <f t="shared" si="11"/>
        <v>386301</v>
      </c>
      <c r="AB35" s="132">
        <f t="shared" ref="AB35:AB41" si="17">AA35/$X35</f>
        <v>5.3691231325910076E-2</v>
      </c>
      <c r="AC35" s="131">
        <f t="shared" si="12"/>
        <v>0</v>
      </c>
      <c r="AD35" s="132">
        <f t="shared" ref="AD35:AD41" si="18">AC35/$X35</f>
        <v>0</v>
      </c>
      <c r="AE35" s="131">
        <f t="shared" si="13"/>
        <v>0</v>
      </c>
      <c r="AF35" s="132">
        <f t="shared" ref="AF35:AF41" si="19">AE35/$X35</f>
        <v>0</v>
      </c>
      <c r="AG35" s="131">
        <f t="shared" si="14"/>
        <v>0</v>
      </c>
      <c r="AH35" s="132">
        <f t="shared" ref="AH35:AH41" si="20">AG35/$X35</f>
        <v>0</v>
      </c>
    </row>
    <row r="36" spans="9:34" ht="24.95" customHeight="1">
      <c r="I36" s="286" t="s">
        <v>87</v>
      </c>
      <c r="J36" s="287"/>
      <c r="K36" s="130">
        <v>98062</v>
      </c>
      <c r="L36" s="130">
        <v>104121</v>
      </c>
      <c r="M36" s="130">
        <v>114914</v>
      </c>
      <c r="N36" s="130"/>
      <c r="O36" s="130"/>
      <c r="P36" s="130"/>
      <c r="Q36" s="130"/>
      <c r="R36" s="130"/>
      <c r="S36" s="130"/>
      <c r="T36" s="130"/>
      <c r="U36" s="130"/>
      <c r="V36" s="130"/>
      <c r="X36" s="131">
        <v>7993348</v>
      </c>
      <c r="Y36" s="131">
        <f t="shared" si="15"/>
        <v>317097</v>
      </c>
      <c r="Z36" s="132">
        <f t="shared" si="16"/>
        <v>3.967011069704459E-2</v>
      </c>
      <c r="AA36" s="131">
        <f t="shared" si="11"/>
        <v>317097</v>
      </c>
      <c r="AB36" s="132">
        <f t="shared" si="17"/>
        <v>3.967011069704459E-2</v>
      </c>
      <c r="AC36" s="131">
        <f t="shared" si="12"/>
        <v>0</v>
      </c>
      <c r="AD36" s="132">
        <f t="shared" si="18"/>
        <v>0</v>
      </c>
      <c r="AE36" s="131">
        <f t="shared" si="13"/>
        <v>0</v>
      </c>
      <c r="AF36" s="132">
        <f t="shared" si="19"/>
        <v>0</v>
      </c>
      <c r="AG36" s="131">
        <f t="shared" si="14"/>
        <v>0</v>
      </c>
      <c r="AH36" s="132">
        <f t="shared" si="20"/>
        <v>0</v>
      </c>
    </row>
    <row r="37" spans="9:34" ht="24.95" customHeight="1">
      <c r="I37" s="286" t="s">
        <v>88</v>
      </c>
      <c r="J37" s="287"/>
      <c r="K37" s="130">
        <v>128989</v>
      </c>
      <c r="L37" s="130">
        <v>153770</v>
      </c>
      <c r="M37" s="130">
        <v>382099</v>
      </c>
      <c r="N37" s="130"/>
      <c r="O37" s="130"/>
      <c r="P37" s="130"/>
      <c r="Q37" s="130"/>
      <c r="R37" s="130"/>
      <c r="S37" s="130"/>
      <c r="T37" s="130"/>
      <c r="U37" s="130"/>
      <c r="V37" s="130"/>
      <c r="X37" s="131">
        <v>8449913</v>
      </c>
      <c r="Y37" s="131">
        <f t="shared" si="15"/>
        <v>664858</v>
      </c>
      <c r="Z37" s="132">
        <f t="shared" si="16"/>
        <v>7.8682230219411731E-2</v>
      </c>
      <c r="AA37" s="131">
        <f t="shared" si="11"/>
        <v>664858</v>
      </c>
      <c r="AB37" s="132">
        <f t="shared" si="17"/>
        <v>7.8682230219411731E-2</v>
      </c>
      <c r="AC37" s="131">
        <f t="shared" si="12"/>
        <v>0</v>
      </c>
      <c r="AD37" s="132">
        <f t="shared" si="18"/>
        <v>0</v>
      </c>
      <c r="AE37" s="131">
        <f t="shared" si="13"/>
        <v>0</v>
      </c>
      <c r="AF37" s="132">
        <f t="shared" si="19"/>
        <v>0</v>
      </c>
      <c r="AG37" s="131">
        <f t="shared" si="14"/>
        <v>0</v>
      </c>
      <c r="AH37" s="132">
        <f t="shared" si="20"/>
        <v>0</v>
      </c>
    </row>
    <row r="38" spans="9:34" ht="24.95" customHeight="1">
      <c r="I38" s="286" t="s">
        <v>89</v>
      </c>
      <c r="J38" s="287"/>
      <c r="K38" s="130">
        <v>80602</v>
      </c>
      <c r="L38" s="130">
        <v>214117</v>
      </c>
      <c r="M38" s="130">
        <v>682454</v>
      </c>
      <c r="N38" s="130"/>
      <c r="O38" s="130"/>
      <c r="P38" s="130"/>
      <c r="Q38" s="130"/>
      <c r="R38" s="130"/>
      <c r="S38" s="130"/>
      <c r="T38" s="130"/>
      <c r="U38" s="130"/>
      <c r="V38" s="130"/>
      <c r="X38" s="131">
        <v>12241718</v>
      </c>
      <c r="Y38" s="131">
        <f t="shared" si="15"/>
        <v>977173</v>
      </c>
      <c r="Z38" s="132">
        <f t="shared" si="16"/>
        <v>7.9823191483417599E-2</v>
      </c>
      <c r="AA38" s="131">
        <f t="shared" si="11"/>
        <v>977173</v>
      </c>
      <c r="AB38" s="132">
        <f t="shared" si="17"/>
        <v>7.9823191483417599E-2</v>
      </c>
      <c r="AC38" s="131">
        <f t="shared" si="12"/>
        <v>0</v>
      </c>
      <c r="AD38" s="132">
        <f t="shared" si="18"/>
        <v>0</v>
      </c>
      <c r="AE38" s="131">
        <f t="shared" si="13"/>
        <v>0</v>
      </c>
      <c r="AF38" s="132">
        <f t="shared" si="19"/>
        <v>0</v>
      </c>
      <c r="AG38" s="131">
        <f t="shared" si="14"/>
        <v>0</v>
      </c>
      <c r="AH38" s="132">
        <f t="shared" si="20"/>
        <v>0</v>
      </c>
    </row>
    <row r="39" spans="9:34" ht="24.95" customHeight="1">
      <c r="I39" s="286" t="s">
        <v>90</v>
      </c>
      <c r="J39" s="287"/>
      <c r="K39" s="130">
        <v>44718</v>
      </c>
      <c r="L39" s="130">
        <v>201549</v>
      </c>
      <c r="M39" s="130">
        <v>342199</v>
      </c>
      <c r="N39" s="130"/>
      <c r="O39" s="130"/>
      <c r="P39" s="130"/>
      <c r="Q39" s="130"/>
      <c r="R39" s="130"/>
      <c r="S39" s="130"/>
      <c r="T39" s="130"/>
      <c r="U39" s="130"/>
      <c r="V39" s="130"/>
      <c r="X39" s="131">
        <v>4113141</v>
      </c>
      <c r="Y39" s="131">
        <f t="shared" si="15"/>
        <v>588466</v>
      </c>
      <c r="Z39" s="132">
        <f t="shared" si="16"/>
        <v>0.14306973672918094</v>
      </c>
      <c r="AA39" s="131">
        <f t="shared" si="11"/>
        <v>588466</v>
      </c>
      <c r="AB39" s="132">
        <f t="shared" si="17"/>
        <v>0.14306973672918094</v>
      </c>
      <c r="AC39" s="131">
        <f t="shared" si="12"/>
        <v>0</v>
      </c>
      <c r="AD39" s="132">
        <f t="shared" si="18"/>
        <v>0</v>
      </c>
      <c r="AE39" s="131">
        <f t="shared" si="13"/>
        <v>0</v>
      </c>
      <c r="AF39" s="132">
        <f t="shared" si="19"/>
        <v>0</v>
      </c>
      <c r="AG39" s="131">
        <f t="shared" si="14"/>
        <v>0</v>
      </c>
      <c r="AH39" s="132">
        <f t="shared" si="20"/>
        <v>0</v>
      </c>
    </row>
    <row r="40" spans="9:34" ht="24.95" customHeight="1">
      <c r="I40" s="286" t="s">
        <v>91</v>
      </c>
      <c r="J40" s="287"/>
      <c r="K40" s="130">
        <v>0</v>
      </c>
      <c r="L40" s="130">
        <v>43695</v>
      </c>
      <c r="M40" s="130">
        <v>64082</v>
      </c>
      <c r="N40" s="130"/>
      <c r="O40" s="130"/>
      <c r="P40" s="130"/>
      <c r="Q40" s="130"/>
      <c r="R40" s="130"/>
      <c r="S40" s="130"/>
      <c r="T40" s="130"/>
      <c r="U40" s="130"/>
      <c r="V40" s="130"/>
      <c r="X40" s="131">
        <v>2040103</v>
      </c>
      <c r="Y40" s="131">
        <f t="shared" si="15"/>
        <v>107777</v>
      </c>
      <c r="Z40" s="132">
        <f t="shared" si="16"/>
        <v>5.28291953886642E-2</v>
      </c>
      <c r="AA40" s="131">
        <f t="shared" si="11"/>
        <v>107777</v>
      </c>
      <c r="AB40" s="132">
        <f t="shared" si="17"/>
        <v>5.28291953886642E-2</v>
      </c>
      <c r="AC40" s="131">
        <f t="shared" si="12"/>
        <v>0</v>
      </c>
      <c r="AD40" s="132">
        <f t="shared" si="18"/>
        <v>0</v>
      </c>
      <c r="AE40" s="131">
        <f t="shared" si="13"/>
        <v>0</v>
      </c>
      <c r="AF40" s="132">
        <f t="shared" si="19"/>
        <v>0</v>
      </c>
      <c r="AG40" s="131">
        <f t="shared" si="14"/>
        <v>0</v>
      </c>
      <c r="AH40" s="132">
        <f t="shared" si="20"/>
        <v>0</v>
      </c>
    </row>
    <row r="41" spans="9:34" ht="24.95" customHeight="1">
      <c r="I41" s="290" t="s">
        <v>34</v>
      </c>
      <c r="J41" s="291"/>
      <c r="K41" s="133">
        <f>SUM(K34:K40)</f>
        <v>677391</v>
      </c>
      <c r="L41" s="133">
        <f t="shared" ref="L41:V41" si="21">SUM(L34:L40)</f>
        <v>1157262</v>
      </c>
      <c r="M41" s="133">
        <f t="shared" si="21"/>
        <v>2285895</v>
      </c>
      <c r="N41" s="133">
        <f t="shared" si="21"/>
        <v>0</v>
      </c>
      <c r="O41" s="133">
        <f t="shared" si="21"/>
        <v>0</v>
      </c>
      <c r="P41" s="133">
        <f t="shared" si="21"/>
        <v>0</v>
      </c>
      <c r="Q41" s="133">
        <f t="shared" si="21"/>
        <v>0</v>
      </c>
      <c r="R41" s="133">
        <f t="shared" si="21"/>
        <v>0</v>
      </c>
      <c r="S41" s="133">
        <f t="shared" si="21"/>
        <v>0</v>
      </c>
      <c r="T41" s="133">
        <f t="shared" si="21"/>
        <v>0</v>
      </c>
      <c r="U41" s="133">
        <f t="shared" si="21"/>
        <v>0</v>
      </c>
      <c r="V41" s="133">
        <f t="shared" si="21"/>
        <v>0</v>
      </c>
      <c r="X41" s="133">
        <f>SUM(X34:X40)</f>
        <v>63011392</v>
      </c>
      <c r="Y41" s="131">
        <f>SUM(Y34:Y40)</f>
        <v>4120548</v>
      </c>
      <c r="Z41" s="132">
        <f t="shared" si="16"/>
        <v>6.5393698967958047E-2</v>
      </c>
      <c r="AA41" s="131">
        <f>SUM(AA34:AA40)</f>
        <v>4120548</v>
      </c>
      <c r="AB41" s="132">
        <f t="shared" si="17"/>
        <v>6.5393698967958047E-2</v>
      </c>
      <c r="AC41" s="131">
        <f>SUM(AC34:AC40)</f>
        <v>0</v>
      </c>
      <c r="AD41" s="132">
        <f t="shared" si="18"/>
        <v>0</v>
      </c>
      <c r="AE41" s="131">
        <f>SUM(AE34:AE40)</f>
        <v>0</v>
      </c>
      <c r="AF41" s="132">
        <f t="shared" si="19"/>
        <v>0</v>
      </c>
      <c r="AG41" s="131">
        <f>SUM(AG34:AG40)</f>
        <v>0</v>
      </c>
      <c r="AH41" s="132">
        <f t="shared" si="20"/>
        <v>0</v>
      </c>
    </row>
    <row r="42" spans="9:34" ht="24.95" customHeight="1"/>
    <row r="43" spans="9:34" ht="24.95" customHeight="1">
      <c r="I43" s="292" t="s">
        <v>92</v>
      </c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293"/>
      <c r="Y43" s="293"/>
      <c r="Z43" s="293"/>
      <c r="AA43" s="293"/>
      <c r="AB43" s="293"/>
      <c r="AC43" s="293"/>
      <c r="AD43" s="293"/>
      <c r="AE43" s="293"/>
      <c r="AF43" s="293"/>
      <c r="AG43" s="293"/>
      <c r="AH43" s="128"/>
    </row>
    <row r="44" spans="9:34" ht="24.95" customHeight="1">
      <c r="I44" s="258" t="s">
        <v>10</v>
      </c>
      <c r="J44" s="259"/>
      <c r="K44" s="122" t="s">
        <v>70</v>
      </c>
      <c r="L44" s="122" t="s">
        <v>71</v>
      </c>
      <c r="M44" s="122" t="s">
        <v>72</v>
      </c>
      <c r="N44" s="122" t="s">
        <v>73</v>
      </c>
      <c r="O44" s="122" t="s">
        <v>74</v>
      </c>
      <c r="P44" s="122" t="s">
        <v>75</v>
      </c>
      <c r="Q44" s="122" t="s">
        <v>76</v>
      </c>
      <c r="R44" s="122" t="s">
        <v>77</v>
      </c>
      <c r="S44" s="122" t="s">
        <v>78</v>
      </c>
      <c r="T44" s="122" t="s">
        <v>79</v>
      </c>
      <c r="U44" s="122" t="s">
        <v>80</v>
      </c>
      <c r="V44" s="122" t="s">
        <v>81</v>
      </c>
      <c r="X44" s="188" t="s">
        <v>177</v>
      </c>
      <c r="Y44" s="188" t="s">
        <v>184</v>
      </c>
      <c r="Z44" s="129" t="s">
        <v>105</v>
      </c>
      <c r="AA44" s="284" t="s">
        <v>82</v>
      </c>
      <c r="AB44" s="285"/>
      <c r="AC44" s="284" t="s">
        <v>83</v>
      </c>
      <c r="AD44" s="285"/>
      <c r="AE44" s="284" t="s">
        <v>84</v>
      </c>
      <c r="AF44" s="285"/>
      <c r="AG44" s="284" t="s">
        <v>106</v>
      </c>
      <c r="AH44" s="285"/>
    </row>
    <row r="45" spans="9:34" ht="24.95" customHeight="1">
      <c r="I45" s="286" t="s">
        <v>85</v>
      </c>
      <c r="J45" s="287"/>
      <c r="K45" s="130">
        <v>305661</v>
      </c>
      <c r="L45" s="130">
        <v>268152</v>
      </c>
      <c r="M45" s="130">
        <v>264160</v>
      </c>
      <c r="N45" s="130"/>
      <c r="O45" s="130"/>
      <c r="P45" s="130"/>
      <c r="Q45" s="130"/>
      <c r="R45" s="130"/>
      <c r="S45" s="130"/>
      <c r="T45" s="130"/>
      <c r="U45" s="130"/>
      <c r="V45" s="130"/>
      <c r="X45" s="131">
        <v>20978307</v>
      </c>
      <c r="Y45" s="131">
        <f>AA45+AC45+AE45+AG45</f>
        <v>837973</v>
      </c>
      <c r="Z45" s="132">
        <f>Y45/X45</f>
        <v>3.9944739105972661E-2</v>
      </c>
      <c r="AA45" s="131">
        <f t="shared" ref="AA45:AA51" si="22">K45+L45+M45</f>
        <v>837973</v>
      </c>
      <c r="AB45" s="132">
        <f>AA45/$X45</f>
        <v>3.9944739105972661E-2</v>
      </c>
      <c r="AC45" s="131">
        <f t="shared" ref="AC45:AC51" si="23">N45+O45+P45</f>
        <v>0</v>
      </c>
      <c r="AD45" s="132">
        <f>AC45/$X45</f>
        <v>0</v>
      </c>
      <c r="AE45" s="131">
        <f t="shared" ref="AE45:AE51" si="24">Q45+R45+S45</f>
        <v>0</v>
      </c>
      <c r="AF45" s="132">
        <f>AE45/$X45</f>
        <v>0</v>
      </c>
      <c r="AG45" s="131">
        <f t="shared" ref="AG45:AG51" si="25">T45+U45+V45</f>
        <v>0</v>
      </c>
      <c r="AH45" s="132">
        <f>AG45/$X45</f>
        <v>0</v>
      </c>
    </row>
    <row r="46" spans="9:34" ht="24.95" customHeight="1">
      <c r="I46" s="286" t="s">
        <v>86</v>
      </c>
      <c r="J46" s="287"/>
      <c r="K46" s="130">
        <v>19359</v>
      </c>
      <c r="L46" s="130">
        <v>161605</v>
      </c>
      <c r="M46" s="130">
        <v>90205</v>
      </c>
      <c r="N46" s="130"/>
      <c r="O46" s="130"/>
      <c r="P46" s="130"/>
      <c r="Q46" s="130"/>
      <c r="R46" s="130"/>
      <c r="S46" s="130"/>
      <c r="T46" s="130"/>
      <c r="U46" s="130"/>
      <c r="V46" s="130"/>
      <c r="X46" s="131">
        <v>7194862</v>
      </c>
      <c r="Y46" s="131">
        <f t="shared" ref="Y46:Y51" si="26">AA46+AC46+AE46+AG46</f>
        <v>271169</v>
      </c>
      <c r="Z46" s="132">
        <f t="shared" ref="Z46:Z52" si="27">Y46/X46</f>
        <v>3.768925658337853E-2</v>
      </c>
      <c r="AA46" s="131">
        <f t="shared" si="22"/>
        <v>271169</v>
      </c>
      <c r="AB46" s="132">
        <f t="shared" ref="AB46:AB52" si="28">AA46/$X46</f>
        <v>3.768925658337853E-2</v>
      </c>
      <c r="AC46" s="131">
        <f t="shared" si="23"/>
        <v>0</v>
      </c>
      <c r="AD46" s="132">
        <f t="shared" ref="AD46:AD52" si="29">AC46/$X46</f>
        <v>0</v>
      </c>
      <c r="AE46" s="131">
        <f t="shared" si="24"/>
        <v>0</v>
      </c>
      <c r="AF46" s="132">
        <f t="shared" ref="AF46:AF52" si="30">AE46/$X46</f>
        <v>0</v>
      </c>
      <c r="AG46" s="131">
        <f t="shared" si="25"/>
        <v>0</v>
      </c>
      <c r="AH46" s="132">
        <f t="shared" ref="AH46:AH52" si="31">AG46/$X46</f>
        <v>0</v>
      </c>
    </row>
    <row r="47" spans="9:34" ht="24.95" customHeight="1">
      <c r="I47" s="286" t="s">
        <v>87</v>
      </c>
      <c r="J47" s="287"/>
      <c r="K47" s="130">
        <v>98062</v>
      </c>
      <c r="L47" s="130">
        <v>57073</v>
      </c>
      <c r="M47" s="130">
        <v>54222</v>
      </c>
      <c r="N47" s="130"/>
      <c r="O47" s="130"/>
      <c r="P47" s="130"/>
      <c r="Q47" s="130"/>
      <c r="R47" s="130"/>
      <c r="S47" s="130"/>
      <c r="T47" s="130"/>
      <c r="U47" s="130"/>
      <c r="V47" s="130"/>
      <c r="X47" s="131">
        <v>7993348</v>
      </c>
      <c r="Y47" s="131">
        <f t="shared" si="26"/>
        <v>209357</v>
      </c>
      <c r="Z47" s="132">
        <f t="shared" si="27"/>
        <v>2.6191403151720655E-2</v>
      </c>
      <c r="AA47" s="131">
        <f t="shared" si="22"/>
        <v>209357</v>
      </c>
      <c r="AB47" s="132">
        <f t="shared" si="28"/>
        <v>2.6191403151720655E-2</v>
      </c>
      <c r="AC47" s="131">
        <f t="shared" si="23"/>
        <v>0</v>
      </c>
      <c r="AD47" s="132">
        <f t="shared" si="29"/>
        <v>0</v>
      </c>
      <c r="AE47" s="131">
        <f t="shared" si="24"/>
        <v>0</v>
      </c>
      <c r="AF47" s="132">
        <f t="shared" si="30"/>
        <v>0</v>
      </c>
      <c r="AG47" s="131">
        <f t="shared" si="25"/>
        <v>0</v>
      </c>
      <c r="AH47" s="132">
        <f t="shared" si="31"/>
        <v>0</v>
      </c>
    </row>
    <row r="48" spans="9:34" ht="24.95" customHeight="1">
      <c r="I48" s="286" t="s">
        <v>88</v>
      </c>
      <c r="J48" s="287"/>
      <c r="K48" s="130">
        <v>128989</v>
      </c>
      <c r="L48" s="130">
        <v>149094</v>
      </c>
      <c r="M48" s="130">
        <v>217050</v>
      </c>
      <c r="N48" s="130"/>
      <c r="O48" s="130"/>
      <c r="P48" s="130"/>
      <c r="Q48" s="130"/>
      <c r="R48" s="130"/>
      <c r="S48" s="130"/>
      <c r="T48" s="130"/>
      <c r="U48" s="130"/>
      <c r="V48" s="130"/>
      <c r="X48" s="131">
        <v>8449913</v>
      </c>
      <c r="Y48" s="131">
        <f t="shared" si="26"/>
        <v>495133</v>
      </c>
      <c r="Z48" s="132">
        <f t="shared" si="27"/>
        <v>5.8596224600182274E-2</v>
      </c>
      <c r="AA48" s="131">
        <f t="shared" si="22"/>
        <v>495133</v>
      </c>
      <c r="AB48" s="132">
        <f t="shared" si="28"/>
        <v>5.8596224600182274E-2</v>
      </c>
      <c r="AC48" s="131">
        <f t="shared" si="23"/>
        <v>0</v>
      </c>
      <c r="AD48" s="132">
        <f t="shared" si="29"/>
        <v>0</v>
      </c>
      <c r="AE48" s="131">
        <f t="shared" si="24"/>
        <v>0</v>
      </c>
      <c r="AF48" s="132">
        <f t="shared" si="30"/>
        <v>0</v>
      </c>
      <c r="AG48" s="131">
        <f t="shared" si="25"/>
        <v>0</v>
      </c>
      <c r="AH48" s="132">
        <f t="shared" si="31"/>
        <v>0</v>
      </c>
    </row>
    <row r="49" spans="9:34" ht="24.95" customHeight="1">
      <c r="I49" s="286" t="s">
        <v>89</v>
      </c>
      <c r="J49" s="287"/>
      <c r="K49" s="130">
        <v>80602</v>
      </c>
      <c r="L49" s="130">
        <v>75255</v>
      </c>
      <c r="M49" s="130">
        <v>81028</v>
      </c>
      <c r="N49" s="130"/>
      <c r="O49" s="130"/>
      <c r="P49" s="130"/>
      <c r="Q49" s="130"/>
      <c r="R49" s="130"/>
      <c r="S49" s="130"/>
      <c r="T49" s="130"/>
      <c r="U49" s="130"/>
      <c r="V49" s="130"/>
      <c r="X49" s="131">
        <v>12241718</v>
      </c>
      <c r="Y49" s="131">
        <f t="shared" si="26"/>
        <v>236885</v>
      </c>
      <c r="Z49" s="132">
        <f t="shared" si="27"/>
        <v>1.9350633628384514E-2</v>
      </c>
      <c r="AA49" s="131">
        <f t="shared" si="22"/>
        <v>236885</v>
      </c>
      <c r="AB49" s="132">
        <f t="shared" si="28"/>
        <v>1.9350633628384514E-2</v>
      </c>
      <c r="AC49" s="131">
        <f t="shared" si="23"/>
        <v>0</v>
      </c>
      <c r="AD49" s="132">
        <f t="shared" si="29"/>
        <v>0</v>
      </c>
      <c r="AE49" s="131">
        <f t="shared" si="24"/>
        <v>0</v>
      </c>
      <c r="AF49" s="132">
        <f t="shared" si="30"/>
        <v>0</v>
      </c>
      <c r="AG49" s="131">
        <f t="shared" si="25"/>
        <v>0</v>
      </c>
      <c r="AH49" s="132">
        <f t="shared" si="31"/>
        <v>0</v>
      </c>
    </row>
    <row r="50" spans="9:34" ht="24.95" customHeight="1">
      <c r="I50" s="286" t="s">
        <v>90</v>
      </c>
      <c r="J50" s="287"/>
      <c r="K50" s="130">
        <v>44718</v>
      </c>
      <c r="L50" s="130">
        <v>44190</v>
      </c>
      <c r="M50" s="130">
        <v>41290</v>
      </c>
      <c r="N50" s="130"/>
      <c r="O50" s="130"/>
      <c r="P50" s="130"/>
      <c r="Q50" s="130"/>
      <c r="R50" s="130"/>
      <c r="S50" s="130"/>
      <c r="T50" s="130"/>
      <c r="U50" s="130"/>
      <c r="V50" s="130"/>
      <c r="X50" s="131">
        <v>4113141</v>
      </c>
      <c r="Y50" s="131">
        <f t="shared" si="26"/>
        <v>130198</v>
      </c>
      <c r="Z50" s="132">
        <f t="shared" si="27"/>
        <v>3.1654154331203332E-2</v>
      </c>
      <c r="AA50" s="131">
        <f t="shared" si="22"/>
        <v>130198</v>
      </c>
      <c r="AB50" s="132">
        <f t="shared" si="28"/>
        <v>3.1654154331203332E-2</v>
      </c>
      <c r="AC50" s="131">
        <f t="shared" si="23"/>
        <v>0</v>
      </c>
      <c r="AD50" s="132">
        <f t="shared" si="29"/>
        <v>0</v>
      </c>
      <c r="AE50" s="131">
        <f t="shared" si="24"/>
        <v>0</v>
      </c>
      <c r="AF50" s="132">
        <f t="shared" si="30"/>
        <v>0</v>
      </c>
      <c r="AG50" s="131">
        <f t="shared" si="25"/>
        <v>0</v>
      </c>
      <c r="AH50" s="132">
        <f t="shared" si="31"/>
        <v>0</v>
      </c>
    </row>
    <row r="51" spans="9:34" ht="24.95" customHeight="1">
      <c r="I51" s="286" t="s">
        <v>91</v>
      </c>
      <c r="J51" s="287"/>
      <c r="K51" s="130">
        <v>0</v>
      </c>
      <c r="L51" s="130">
        <v>4704</v>
      </c>
      <c r="M51" s="130">
        <v>1704</v>
      </c>
      <c r="N51" s="130"/>
      <c r="O51" s="130"/>
      <c r="P51" s="130"/>
      <c r="Q51" s="130"/>
      <c r="R51" s="130"/>
      <c r="S51" s="130"/>
      <c r="T51" s="130"/>
      <c r="U51" s="130"/>
      <c r="V51" s="130"/>
      <c r="X51" s="131">
        <v>2040103</v>
      </c>
      <c r="Y51" s="131">
        <f t="shared" si="26"/>
        <v>6408</v>
      </c>
      <c r="Z51" s="132">
        <f t="shared" si="27"/>
        <v>3.1410178799795891E-3</v>
      </c>
      <c r="AA51" s="131">
        <f t="shared" si="22"/>
        <v>6408</v>
      </c>
      <c r="AB51" s="132">
        <f t="shared" si="28"/>
        <v>3.1410178799795891E-3</v>
      </c>
      <c r="AC51" s="131">
        <f t="shared" si="23"/>
        <v>0</v>
      </c>
      <c r="AD51" s="132">
        <f t="shared" si="29"/>
        <v>0</v>
      </c>
      <c r="AE51" s="131">
        <f t="shared" si="24"/>
        <v>0</v>
      </c>
      <c r="AF51" s="132">
        <f t="shared" si="30"/>
        <v>0</v>
      </c>
      <c r="AG51" s="131">
        <f t="shared" si="25"/>
        <v>0</v>
      </c>
      <c r="AH51" s="132">
        <f t="shared" si="31"/>
        <v>0</v>
      </c>
    </row>
    <row r="52" spans="9:34" ht="24.95" customHeight="1">
      <c r="I52" s="290" t="s">
        <v>34</v>
      </c>
      <c r="J52" s="291"/>
      <c r="K52" s="133">
        <f>SUM(K45:K51)</f>
        <v>677391</v>
      </c>
      <c r="L52" s="133">
        <f t="shared" ref="L52:V52" si="32">SUM(L45:L51)</f>
        <v>760073</v>
      </c>
      <c r="M52" s="133">
        <f t="shared" si="32"/>
        <v>749659</v>
      </c>
      <c r="N52" s="133">
        <f t="shared" si="32"/>
        <v>0</v>
      </c>
      <c r="O52" s="133">
        <f t="shared" si="32"/>
        <v>0</v>
      </c>
      <c r="P52" s="133">
        <f t="shared" si="32"/>
        <v>0</v>
      </c>
      <c r="Q52" s="133">
        <f t="shared" si="32"/>
        <v>0</v>
      </c>
      <c r="R52" s="133">
        <f t="shared" si="32"/>
        <v>0</v>
      </c>
      <c r="S52" s="133">
        <f t="shared" si="32"/>
        <v>0</v>
      </c>
      <c r="T52" s="133">
        <f t="shared" si="32"/>
        <v>0</v>
      </c>
      <c r="U52" s="133">
        <f t="shared" si="32"/>
        <v>0</v>
      </c>
      <c r="V52" s="133">
        <f t="shared" si="32"/>
        <v>0</v>
      </c>
      <c r="X52" s="133">
        <f>SUM(X45:X51)</f>
        <v>63011392</v>
      </c>
      <c r="Y52" s="131">
        <f>SUM(Y45:Y51)</f>
        <v>2187123</v>
      </c>
      <c r="Z52" s="132">
        <f t="shared" si="27"/>
        <v>3.4709961652648461E-2</v>
      </c>
      <c r="AA52" s="131">
        <f>SUM(AA45:AA51)</f>
        <v>2187123</v>
      </c>
      <c r="AB52" s="132">
        <f t="shared" si="28"/>
        <v>3.4709961652648461E-2</v>
      </c>
      <c r="AC52" s="131">
        <f>SUM(AC45:AC51)</f>
        <v>0</v>
      </c>
      <c r="AD52" s="132">
        <f t="shared" si="29"/>
        <v>0</v>
      </c>
      <c r="AE52" s="131">
        <f>SUM(AE45:AE51)</f>
        <v>0</v>
      </c>
      <c r="AF52" s="132">
        <f t="shared" si="30"/>
        <v>0</v>
      </c>
      <c r="AG52" s="131">
        <f>SUM(AG45:AG51)</f>
        <v>0</v>
      </c>
      <c r="AH52" s="132">
        <f t="shared" si="31"/>
        <v>0</v>
      </c>
    </row>
    <row r="53" spans="9:34" ht="24.95" customHeight="1"/>
    <row r="54" spans="9:34" ht="24.95" customHeight="1">
      <c r="I54" s="292" t="s">
        <v>25</v>
      </c>
      <c r="J54" s="293"/>
      <c r="K54" s="293"/>
      <c r="L54" s="293"/>
      <c r="M54" s="293"/>
      <c r="N54" s="293"/>
      <c r="O54" s="293"/>
      <c r="P54" s="293"/>
      <c r="Q54" s="293"/>
      <c r="R54" s="293"/>
      <c r="S54" s="293"/>
      <c r="T54" s="293"/>
      <c r="U54" s="293"/>
      <c r="V54" s="293"/>
      <c r="W54" s="293"/>
      <c r="X54" s="293"/>
      <c r="Y54" s="293"/>
      <c r="Z54" s="293"/>
      <c r="AA54" s="293"/>
      <c r="AB54" s="293"/>
      <c r="AC54" s="293"/>
      <c r="AD54" s="293"/>
      <c r="AE54" s="293"/>
      <c r="AF54" s="293"/>
      <c r="AG54" s="293"/>
      <c r="AH54" s="128"/>
    </row>
    <row r="55" spans="9:34" ht="24.95" customHeight="1">
      <c r="I55" s="258" t="s">
        <v>10</v>
      </c>
      <c r="J55" s="259"/>
      <c r="K55" s="122" t="s">
        <v>70</v>
      </c>
      <c r="L55" s="122" t="s">
        <v>71</v>
      </c>
      <c r="M55" s="122" t="s">
        <v>72</v>
      </c>
      <c r="N55" s="122" t="s">
        <v>73</v>
      </c>
      <c r="O55" s="122" t="s">
        <v>74</v>
      </c>
      <c r="P55" s="122" t="s">
        <v>75</v>
      </c>
      <c r="Q55" s="122" t="s">
        <v>76</v>
      </c>
      <c r="R55" s="122" t="s">
        <v>77</v>
      </c>
      <c r="S55" s="122" t="s">
        <v>78</v>
      </c>
      <c r="T55" s="122" t="s">
        <v>79</v>
      </c>
      <c r="U55" s="122" t="s">
        <v>80</v>
      </c>
      <c r="V55" s="122" t="s">
        <v>81</v>
      </c>
      <c r="X55" s="188" t="s">
        <v>177</v>
      </c>
      <c r="Y55" s="188" t="s">
        <v>184</v>
      </c>
      <c r="Z55" s="129" t="s">
        <v>105</v>
      </c>
      <c r="AA55" s="284" t="s">
        <v>82</v>
      </c>
      <c r="AB55" s="285"/>
      <c r="AC55" s="284" t="s">
        <v>83</v>
      </c>
      <c r="AD55" s="285"/>
      <c r="AE55" s="284" t="s">
        <v>84</v>
      </c>
      <c r="AF55" s="285"/>
      <c r="AG55" s="284" t="s">
        <v>106</v>
      </c>
      <c r="AH55" s="285"/>
    </row>
    <row r="56" spans="9:34" ht="24.95" customHeight="1">
      <c r="I56" s="288" t="s">
        <v>85</v>
      </c>
      <c r="J56" s="289"/>
      <c r="K56" s="130">
        <v>0</v>
      </c>
      <c r="L56" s="130">
        <v>0</v>
      </c>
      <c r="M56" s="130">
        <v>0</v>
      </c>
      <c r="N56" s="130"/>
      <c r="O56" s="130"/>
      <c r="P56" s="130"/>
      <c r="Q56" s="130"/>
      <c r="R56" s="130"/>
      <c r="S56" s="130"/>
      <c r="T56" s="130"/>
      <c r="U56" s="130"/>
      <c r="V56" s="130"/>
      <c r="X56" s="131">
        <v>20978307</v>
      </c>
      <c r="Y56" s="131">
        <f>AA56+AC56+AE56+AG56</f>
        <v>0</v>
      </c>
      <c r="Z56" s="132">
        <f>Y56/X56</f>
        <v>0</v>
      </c>
      <c r="AA56" s="131">
        <f t="shared" ref="AA56:AA62" si="33">K56+L56+M56</f>
        <v>0</v>
      </c>
      <c r="AB56" s="132">
        <f>AA56/$X56</f>
        <v>0</v>
      </c>
      <c r="AC56" s="131">
        <f t="shared" ref="AC56:AC62" si="34">N56+O56+P56</f>
        <v>0</v>
      </c>
      <c r="AD56" s="132">
        <f>AC56/$X56</f>
        <v>0</v>
      </c>
      <c r="AE56" s="131">
        <f t="shared" ref="AE56:AE62" si="35">Q56+R56+S56</f>
        <v>0</v>
      </c>
      <c r="AF56" s="132">
        <f>AE56/$X56</f>
        <v>0</v>
      </c>
      <c r="AG56" s="131">
        <f t="shared" ref="AG56:AG62" si="36">T56+U56+V56</f>
        <v>0</v>
      </c>
      <c r="AH56" s="132">
        <f>AG56/$X56</f>
        <v>0</v>
      </c>
    </row>
    <row r="57" spans="9:34" ht="24.95" customHeight="1">
      <c r="I57" s="288" t="s">
        <v>86</v>
      </c>
      <c r="J57" s="289"/>
      <c r="K57" s="130">
        <v>0</v>
      </c>
      <c r="L57" s="130">
        <v>0</v>
      </c>
      <c r="M57" s="130">
        <v>189000</v>
      </c>
      <c r="N57" s="130"/>
      <c r="O57" s="130"/>
      <c r="P57" s="130"/>
      <c r="Q57" s="130"/>
      <c r="R57" s="130"/>
      <c r="S57" s="130"/>
      <c r="T57" s="130"/>
      <c r="U57" s="130"/>
      <c r="V57" s="130"/>
      <c r="X57" s="131">
        <v>7194862</v>
      </c>
      <c r="Y57" s="131">
        <f t="shared" ref="Y57:Y62" si="37">AA57+AC57+AE57+AG57</f>
        <v>189000</v>
      </c>
      <c r="Z57" s="132">
        <f t="shared" ref="Z57:Z63" si="38">Y57/X57</f>
        <v>2.6268745668784198E-2</v>
      </c>
      <c r="AA57" s="131">
        <f t="shared" si="33"/>
        <v>189000</v>
      </c>
      <c r="AB57" s="132">
        <f t="shared" ref="AB57:AB63" si="39">AA57/$X57</f>
        <v>2.6268745668784198E-2</v>
      </c>
      <c r="AC57" s="131">
        <f t="shared" si="34"/>
        <v>0</v>
      </c>
      <c r="AD57" s="132">
        <f t="shared" ref="AD57:AD63" si="40">AC57/$X57</f>
        <v>0</v>
      </c>
      <c r="AE57" s="131">
        <f t="shared" si="35"/>
        <v>0</v>
      </c>
      <c r="AF57" s="132">
        <f t="shared" ref="AF57:AF63" si="41">AE57/$X57</f>
        <v>0</v>
      </c>
      <c r="AG57" s="131">
        <f t="shared" si="36"/>
        <v>0</v>
      </c>
      <c r="AH57" s="132">
        <f t="shared" ref="AH57:AH63" si="42">AG57/$X57</f>
        <v>0</v>
      </c>
    </row>
    <row r="58" spans="9:34" ht="24.95" customHeight="1">
      <c r="I58" s="288" t="s">
        <v>87</v>
      </c>
      <c r="J58" s="289"/>
      <c r="K58" s="130">
        <v>0</v>
      </c>
      <c r="L58" s="130">
        <v>0</v>
      </c>
      <c r="M58" s="130">
        <v>0</v>
      </c>
      <c r="N58" s="130"/>
      <c r="O58" s="130"/>
      <c r="P58" s="130"/>
      <c r="Q58" s="130"/>
      <c r="R58" s="130"/>
      <c r="S58" s="130"/>
      <c r="T58" s="130"/>
      <c r="U58" s="130"/>
      <c r="V58" s="130"/>
      <c r="X58" s="131">
        <v>7993348</v>
      </c>
      <c r="Y58" s="131">
        <f t="shared" si="37"/>
        <v>0</v>
      </c>
      <c r="Z58" s="132">
        <f t="shared" si="38"/>
        <v>0</v>
      </c>
      <c r="AA58" s="131">
        <f t="shared" si="33"/>
        <v>0</v>
      </c>
      <c r="AB58" s="132">
        <f t="shared" si="39"/>
        <v>0</v>
      </c>
      <c r="AC58" s="131">
        <f t="shared" si="34"/>
        <v>0</v>
      </c>
      <c r="AD58" s="132">
        <f t="shared" si="40"/>
        <v>0</v>
      </c>
      <c r="AE58" s="131">
        <f t="shared" si="35"/>
        <v>0</v>
      </c>
      <c r="AF58" s="132">
        <f t="shared" si="41"/>
        <v>0</v>
      </c>
      <c r="AG58" s="131">
        <f t="shared" si="36"/>
        <v>0</v>
      </c>
      <c r="AH58" s="132">
        <f t="shared" si="42"/>
        <v>0</v>
      </c>
    </row>
    <row r="59" spans="9:34" ht="24.95" customHeight="1">
      <c r="I59" s="288" t="s">
        <v>88</v>
      </c>
      <c r="J59" s="289"/>
      <c r="K59" s="130">
        <v>0</v>
      </c>
      <c r="L59" s="130">
        <v>0</v>
      </c>
      <c r="M59" s="130">
        <v>0</v>
      </c>
      <c r="N59" s="130"/>
      <c r="O59" s="130"/>
      <c r="P59" s="130"/>
      <c r="Q59" s="130"/>
      <c r="R59" s="130"/>
      <c r="S59" s="130"/>
      <c r="T59" s="130"/>
      <c r="U59" s="130"/>
      <c r="V59" s="130"/>
      <c r="X59" s="131">
        <v>8449913</v>
      </c>
      <c r="Y59" s="131">
        <f t="shared" si="37"/>
        <v>0</v>
      </c>
      <c r="Z59" s="132">
        <f t="shared" si="38"/>
        <v>0</v>
      </c>
      <c r="AA59" s="131">
        <f t="shared" si="33"/>
        <v>0</v>
      </c>
      <c r="AB59" s="132">
        <f t="shared" si="39"/>
        <v>0</v>
      </c>
      <c r="AC59" s="131">
        <f t="shared" si="34"/>
        <v>0</v>
      </c>
      <c r="AD59" s="132">
        <f t="shared" si="40"/>
        <v>0</v>
      </c>
      <c r="AE59" s="131">
        <f t="shared" si="35"/>
        <v>0</v>
      </c>
      <c r="AF59" s="132">
        <f t="shared" si="41"/>
        <v>0</v>
      </c>
      <c r="AG59" s="131">
        <f t="shared" si="36"/>
        <v>0</v>
      </c>
      <c r="AH59" s="132">
        <f t="shared" si="42"/>
        <v>0</v>
      </c>
    </row>
    <row r="60" spans="9:34" ht="24.95" customHeight="1">
      <c r="I60" s="288" t="s">
        <v>89</v>
      </c>
      <c r="J60" s="289"/>
      <c r="K60" s="130">
        <v>0</v>
      </c>
      <c r="L60" s="130">
        <v>0</v>
      </c>
      <c r="M60" s="130">
        <v>0</v>
      </c>
      <c r="N60" s="130"/>
      <c r="O60" s="130"/>
      <c r="P60" s="130"/>
      <c r="Q60" s="130"/>
      <c r="R60" s="130"/>
      <c r="S60" s="130"/>
      <c r="T60" s="130"/>
      <c r="U60" s="130"/>
      <c r="V60" s="130"/>
      <c r="X60" s="131">
        <v>12241718</v>
      </c>
      <c r="Y60" s="131">
        <f t="shared" si="37"/>
        <v>0</v>
      </c>
      <c r="Z60" s="132">
        <f t="shared" si="38"/>
        <v>0</v>
      </c>
      <c r="AA60" s="131">
        <f t="shared" si="33"/>
        <v>0</v>
      </c>
      <c r="AB60" s="132">
        <f t="shared" si="39"/>
        <v>0</v>
      </c>
      <c r="AC60" s="131">
        <f t="shared" si="34"/>
        <v>0</v>
      </c>
      <c r="AD60" s="132">
        <f t="shared" si="40"/>
        <v>0</v>
      </c>
      <c r="AE60" s="131">
        <f t="shared" si="35"/>
        <v>0</v>
      </c>
      <c r="AF60" s="132">
        <f t="shared" si="41"/>
        <v>0</v>
      </c>
      <c r="AG60" s="131">
        <f t="shared" si="36"/>
        <v>0</v>
      </c>
      <c r="AH60" s="132">
        <f t="shared" si="42"/>
        <v>0</v>
      </c>
    </row>
    <row r="61" spans="9:34" ht="24.95" customHeight="1">
      <c r="I61" s="288" t="s">
        <v>90</v>
      </c>
      <c r="J61" s="289"/>
      <c r="K61" s="130">
        <v>0</v>
      </c>
      <c r="L61" s="130">
        <v>0</v>
      </c>
      <c r="M61" s="130">
        <v>0</v>
      </c>
      <c r="N61" s="130"/>
      <c r="O61" s="130"/>
      <c r="P61" s="130"/>
      <c r="Q61" s="130"/>
      <c r="R61" s="130"/>
      <c r="S61" s="130"/>
      <c r="T61" s="130"/>
      <c r="U61" s="130"/>
      <c r="V61" s="130"/>
      <c r="X61" s="131">
        <v>4113141</v>
      </c>
      <c r="Y61" s="131">
        <f t="shared" si="37"/>
        <v>0</v>
      </c>
      <c r="Z61" s="132">
        <f t="shared" si="38"/>
        <v>0</v>
      </c>
      <c r="AA61" s="131">
        <f t="shared" si="33"/>
        <v>0</v>
      </c>
      <c r="AB61" s="132">
        <f t="shared" si="39"/>
        <v>0</v>
      </c>
      <c r="AC61" s="131">
        <f t="shared" si="34"/>
        <v>0</v>
      </c>
      <c r="AD61" s="132">
        <f t="shared" si="40"/>
        <v>0</v>
      </c>
      <c r="AE61" s="131">
        <f t="shared" si="35"/>
        <v>0</v>
      </c>
      <c r="AF61" s="132">
        <f t="shared" si="41"/>
        <v>0</v>
      </c>
      <c r="AG61" s="131">
        <f t="shared" si="36"/>
        <v>0</v>
      </c>
      <c r="AH61" s="132">
        <f t="shared" si="42"/>
        <v>0</v>
      </c>
    </row>
    <row r="62" spans="9:34" ht="24.95" customHeight="1">
      <c r="I62" s="288" t="s">
        <v>91</v>
      </c>
      <c r="J62" s="289"/>
      <c r="K62" s="130">
        <v>0</v>
      </c>
      <c r="L62" s="130">
        <v>0</v>
      </c>
      <c r="M62" s="130">
        <v>0</v>
      </c>
      <c r="N62" s="130"/>
      <c r="O62" s="130"/>
      <c r="P62" s="130"/>
      <c r="Q62" s="130"/>
      <c r="R62" s="130"/>
      <c r="S62" s="130"/>
      <c r="T62" s="130"/>
      <c r="U62" s="130"/>
      <c r="V62" s="130"/>
      <c r="X62" s="131">
        <v>2040103</v>
      </c>
      <c r="Y62" s="131">
        <f t="shared" si="37"/>
        <v>0</v>
      </c>
      <c r="Z62" s="132">
        <f t="shared" si="38"/>
        <v>0</v>
      </c>
      <c r="AA62" s="131">
        <f t="shared" si="33"/>
        <v>0</v>
      </c>
      <c r="AB62" s="132">
        <f t="shared" si="39"/>
        <v>0</v>
      </c>
      <c r="AC62" s="131">
        <f t="shared" si="34"/>
        <v>0</v>
      </c>
      <c r="AD62" s="132">
        <f t="shared" si="40"/>
        <v>0</v>
      </c>
      <c r="AE62" s="131">
        <f t="shared" si="35"/>
        <v>0</v>
      </c>
      <c r="AF62" s="132">
        <f t="shared" si="41"/>
        <v>0</v>
      </c>
      <c r="AG62" s="131">
        <f t="shared" si="36"/>
        <v>0</v>
      </c>
      <c r="AH62" s="132">
        <f t="shared" si="42"/>
        <v>0</v>
      </c>
    </row>
    <row r="63" spans="9:34" ht="24.95" customHeight="1">
      <c r="I63" s="134" t="s">
        <v>34</v>
      </c>
      <c r="J63" s="135"/>
      <c r="K63" s="133">
        <f t="shared" ref="K63:V63" si="43">SUM(K56:K62)</f>
        <v>0</v>
      </c>
      <c r="L63" s="133">
        <f t="shared" si="43"/>
        <v>0</v>
      </c>
      <c r="M63" s="133">
        <f t="shared" si="43"/>
        <v>189000</v>
      </c>
      <c r="N63" s="133">
        <f t="shared" si="43"/>
        <v>0</v>
      </c>
      <c r="O63" s="133">
        <f t="shared" si="43"/>
        <v>0</v>
      </c>
      <c r="P63" s="133">
        <f t="shared" si="43"/>
        <v>0</v>
      </c>
      <c r="Q63" s="133">
        <f t="shared" si="43"/>
        <v>0</v>
      </c>
      <c r="R63" s="133">
        <f t="shared" si="43"/>
        <v>0</v>
      </c>
      <c r="S63" s="133">
        <f t="shared" si="43"/>
        <v>0</v>
      </c>
      <c r="T63" s="133">
        <f t="shared" si="43"/>
        <v>0</v>
      </c>
      <c r="U63" s="133">
        <f t="shared" si="43"/>
        <v>0</v>
      </c>
      <c r="V63" s="133">
        <f t="shared" si="43"/>
        <v>0</v>
      </c>
      <c r="X63" s="133">
        <f>SUM(X56:X62)</f>
        <v>63011392</v>
      </c>
      <c r="Y63" s="131">
        <f>SUM(Y56:Y62)</f>
        <v>189000</v>
      </c>
      <c r="Z63" s="132">
        <f t="shared" si="38"/>
        <v>2.9994576218852617E-3</v>
      </c>
      <c r="AA63" s="131">
        <f>SUM(AA56:AA62)</f>
        <v>189000</v>
      </c>
      <c r="AB63" s="132">
        <f t="shared" si="39"/>
        <v>2.9994576218852617E-3</v>
      </c>
      <c r="AC63" s="131">
        <f>SUM(AC56:AC62)</f>
        <v>0</v>
      </c>
      <c r="AD63" s="132">
        <f t="shared" si="40"/>
        <v>0</v>
      </c>
      <c r="AE63" s="131">
        <f>SUM(AE56:AE62)</f>
        <v>0</v>
      </c>
      <c r="AF63" s="132">
        <f t="shared" si="41"/>
        <v>0</v>
      </c>
      <c r="AG63" s="131">
        <f>SUM(AG56:AG62)</f>
        <v>0</v>
      </c>
      <c r="AH63" s="132">
        <f t="shared" si="42"/>
        <v>0</v>
      </c>
    </row>
    <row r="67" spans="3:3">
      <c r="C67" s="203" t="s">
        <v>186</v>
      </c>
    </row>
  </sheetData>
  <mergeCells count="53">
    <mergeCell ref="C8:L10"/>
    <mergeCell ref="M8:N10"/>
    <mergeCell ref="C11:L11"/>
    <mergeCell ref="M11:N11"/>
    <mergeCell ref="I30:J30"/>
    <mergeCell ref="I21:AG21"/>
    <mergeCell ref="I61:J61"/>
    <mergeCell ref="I62:J62"/>
    <mergeCell ref="C13:M18"/>
    <mergeCell ref="I22:J22"/>
    <mergeCell ref="I35:J35"/>
    <mergeCell ref="I36:J36"/>
    <mergeCell ref="I37:J37"/>
    <mergeCell ref="I38:J38"/>
    <mergeCell ref="I39:J39"/>
    <mergeCell ref="I40:J40"/>
    <mergeCell ref="I41:J41"/>
    <mergeCell ref="I43:AG43"/>
    <mergeCell ref="I44:J44"/>
    <mergeCell ref="AA44:AB44"/>
    <mergeCell ref="AC44:AD44"/>
    <mergeCell ref="AA55:AB55"/>
    <mergeCell ref="AE55:AF55"/>
    <mergeCell ref="AG55:AH55"/>
    <mergeCell ref="AA22:AB22"/>
    <mergeCell ref="AC22:AD22"/>
    <mergeCell ref="AE22:AF22"/>
    <mergeCell ref="AG22:AH22"/>
    <mergeCell ref="I32:AG32"/>
    <mergeCell ref="I33:J33"/>
    <mergeCell ref="AA33:AB33"/>
    <mergeCell ref="AC33:AD33"/>
    <mergeCell ref="AE33:AF33"/>
    <mergeCell ref="AG33:AH33"/>
    <mergeCell ref="I34:J34"/>
    <mergeCell ref="I54:AG54"/>
    <mergeCell ref="AE44:AF44"/>
    <mergeCell ref="AG44:AH44"/>
    <mergeCell ref="AC55:AD55"/>
    <mergeCell ref="I45:J45"/>
    <mergeCell ref="I46:J46"/>
    <mergeCell ref="I47:J47"/>
    <mergeCell ref="I60:J60"/>
    <mergeCell ref="I48:J48"/>
    <mergeCell ref="I49:J49"/>
    <mergeCell ref="I50:J50"/>
    <mergeCell ref="I51:J51"/>
    <mergeCell ref="I52:J52"/>
    <mergeCell ref="I55:J55"/>
    <mergeCell ref="I56:J56"/>
    <mergeCell ref="I57:J57"/>
    <mergeCell ref="I58:J58"/>
    <mergeCell ref="I59:J59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C1:M214"/>
  <sheetViews>
    <sheetView showGridLines="0" zoomScale="85" zoomScaleNormal="85" workbookViewId="0">
      <pane xSplit="4" ySplit="14" topLeftCell="E15" activePane="bottomRight" state="frozen"/>
      <selection pane="topRight" activeCell="E1" sqref="E1"/>
      <selection pane="bottomLeft" activeCell="A19" sqref="A19"/>
      <selection pane="bottomRight"/>
    </sheetView>
  </sheetViews>
  <sheetFormatPr baseColWidth="10" defaultColWidth="9.140625" defaultRowHeight="12.75"/>
  <cols>
    <col min="1" max="2" width="9.7109375" customWidth="1"/>
    <col min="3" max="3" width="36.5703125" bestFit="1" customWidth="1"/>
    <col min="4" max="4" width="52.7109375" customWidth="1"/>
    <col min="5" max="5" width="10.140625" customWidth="1"/>
    <col min="6" max="7" width="15.7109375" customWidth="1"/>
    <col min="8" max="10" width="15.7109375" style="65" customWidth="1"/>
    <col min="11" max="13" width="15.7109375" customWidth="1"/>
    <col min="14" max="15" width="11.7109375" customWidth="1"/>
    <col min="16" max="16" width="10.7109375" customWidth="1"/>
    <col min="17" max="18" width="11.7109375" customWidth="1"/>
    <col min="19" max="19" width="10.7109375" customWidth="1"/>
    <col min="20" max="21" width="11.7109375" customWidth="1"/>
    <col min="22" max="22" width="10.7109375" customWidth="1"/>
    <col min="23" max="24" width="11.7109375" customWidth="1"/>
    <col min="25" max="25" width="10.7109375" customWidth="1"/>
    <col min="26" max="27" width="11.7109375" customWidth="1"/>
  </cols>
  <sheetData>
    <row r="1" spans="3:13">
      <c r="C1" s="1"/>
    </row>
    <row r="5" spans="3:13">
      <c r="C5" s="1"/>
    </row>
    <row r="7" spans="3:13" ht="13.5" thickBot="1">
      <c r="C7" s="108"/>
      <c r="D7" s="108"/>
      <c r="E7" s="108"/>
      <c r="F7" s="108"/>
      <c r="G7" s="108"/>
      <c r="H7" s="125"/>
      <c r="I7" s="125"/>
      <c r="J7" s="125"/>
      <c r="K7" s="108"/>
      <c r="L7" s="108"/>
      <c r="M7" s="108"/>
    </row>
    <row r="8" spans="3:13" ht="20.25" customHeight="1" thickTop="1">
      <c r="C8" s="240" t="s">
        <v>218</v>
      </c>
      <c r="D8" s="240"/>
      <c r="E8" s="240"/>
      <c r="F8" s="240"/>
      <c r="G8" s="240"/>
      <c r="H8" s="240"/>
      <c r="I8" s="240"/>
      <c r="J8" s="240"/>
      <c r="K8" s="240"/>
      <c r="L8" s="240"/>
      <c r="M8" s="240"/>
    </row>
    <row r="9" spans="3:13" ht="12.75" customHeight="1"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</row>
    <row r="10" spans="3:13" ht="12.75" customHeight="1"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</row>
    <row r="11" spans="3:13" ht="12.75" customHeight="1">
      <c r="C11" s="59"/>
      <c r="D11" s="59"/>
      <c r="E11" s="59"/>
      <c r="F11" s="59"/>
      <c r="G11" s="75"/>
      <c r="H11" s="59"/>
      <c r="I11" s="59"/>
      <c r="J11" s="75"/>
    </row>
    <row r="12" spans="3:13">
      <c r="C12" s="178"/>
    </row>
    <row r="14" spans="3:13" ht="68.25" customHeight="1">
      <c r="C14" s="313" t="s">
        <v>108</v>
      </c>
      <c r="D14" s="314"/>
      <c r="E14" s="315"/>
      <c r="F14" s="152" t="s">
        <v>97</v>
      </c>
      <c r="G14" s="152" t="s">
        <v>98</v>
      </c>
      <c r="H14" s="152" t="s">
        <v>99</v>
      </c>
      <c r="I14" s="152" t="s">
        <v>100</v>
      </c>
      <c r="J14" s="152" t="s">
        <v>93</v>
      </c>
      <c r="K14" s="152" t="s">
        <v>94</v>
      </c>
      <c r="L14" s="152" t="s">
        <v>95</v>
      </c>
      <c r="M14" s="152" t="s">
        <v>34</v>
      </c>
    </row>
    <row r="15" spans="3:13" ht="12.95" customHeight="1">
      <c r="C15" s="316" t="s">
        <v>1</v>
      </c>
      <c r="D15" s="204" t="s">
        <v>118</v>
      </c>
      <c r="E15" s="207" t="s">
        <v>177</v>
      </c>
      <c r="F15" s="160">
        <v>0</v>
      </c>
      <c r="G15" s="160">
        <v>0</v>
      </c>
      <c r="H15" s="161">
        <v>25042</v>
      </c>
      <c r="I15" s="161">
        <v>0</v>
      </c>
      <c r="J15" s="161">
        <v>0</v>
      </c>
      <c r="K15" s="160">
        <v>21185</v>
      </c>
      <c r="L15" s="160">
        <v>0</v>
      </c>
      <c r="M15" s="162">
        <f>SUM(F15:L15)</f>
        <v>46227</v>
      </c>
    </row>
    <row r="16" spans="3:13" ht="12.95" customHeight="1">
      <c r="C16" s="308"/>
      <c r="D16" s="205"/>
      <c r="E16" s="208" t="s">
        <v>193</v>
      </c>
      <c r="F16" s="155">
        <v>0</v>
      </c>
      <c r="G16" s="155">
        <v>0</v>
      </c>
      <c r="H16" s="156">
        <v>6830</v>
      </c>
      <c r="I16" s="156">
        <v>0</v>
      </c>
      <c r="J16" s="156">
        <v>0</v>
      </c>
      <c r="K16" s="155">
        <v>2659</v>
      </c>
      <c r="L16" s="155">
        <v>0</v>
      </c>
      <c r="M16" s="159">
        <f t="shared" ref="M16:M70" si="0">SUM(F16:L16)</f>
        <v>9489</v>
      </c>
    </row>
    <row r="17" spans="3:13" ht="12.95" customHeight="1">
      <c r="C17" s="308"/>
      <c r="D17" s="206"/>
      <c r="E17" s="209" t="s">
        <v>176</v>
      </c>
      <c r="F17" s="166" t="s">
        <v>178</v>
      </c>
      <c r="G17" s="166" t="s">
        <v>178</v>
      </c>
      <c r="H17" s="167">
        <v>0.2727</v>
      </c>
      <c r="I17" s="167" t="s">
        <v>178</v>
      </c>
      <c r="J17" s="167" t="s">
        <v>178</v>
      </c>
      <c r="K17" s="166">
        <v>0.1255</v>
      </c>
      <c r="L17" s="166" t="s">
        <v>178</v>
      </c>
      <c r="M17" s="168">
        <f>M16/M15</f>
        <v>0.20526964760854047</v>
      </c>
    </row>
    <row r="18" spans="3:13" ht="12.95" customHeight="1">
      <c r="C18" s="308"/>
      <c r="D18" s="204" t="s">
        <v>119</v>
      </c>
      <c r="E18" s="207" t="s">
        <v>177</v>
      </c>
      <c r="F18" s="160">
        <v>0</v>
      </c>
      <c r="G18" s="160">
        <v>0</v>
      </c>
      <c r="H18" s="161">
        <v>0</v>
      </c>
      <c r="I18" s="161">
        <v>164990</v>
      </c>
      <c r="J18" s="161">
        <v>0</v>
      </c>
      <c r="K18" s="160">
        <v>8409</v>
      </c>
      <c r="L18" s="160">
        <v>0</v>
      </c>
      <c r="M18" s="162">
        <f t="shared" si="0"/>
        <v>173399</v>
      </c>
    </row>
    <row r="19" spans="3:13" ht="12.95" customHeight="1">
      <c r="C19" s="308"/>
      <c r="D19" s="205"/>
      <c r="E19" s="208" t="s">
        <v>193</v>
      </c>
      <c r="F19" s="155">
        <v>0</v>
      </c>
      <c r="G19" s="155">
        <v>0</v>
      </c>
      <c r="H19" s="156">
        <v>0</v>
      </c>
      <c r="I19" s="156">
        <v>0</v>
      </c>
      <c r="J19" s="156">
        <v>0</v>
      </c>
      <c r="K19" s="155">
        <v>4472</v>
      </c>
      <c r="L19" s="155">
        <v>0</v>
      </c>
      <c r="M19" s="159">
        <f t="shared" si="0"/>
        <v>4472</v>
      </c>
    </row>
    <row r="20" spans="3:13" ht="12.95" customHeight="1">
      <c r="C20" s="308"/>
      <c r="D20" s="206"/>
      <c r="E20" s="209" t="s">
        <v>176</v>
      </c>
      <c r="F20" s="166" t="s">
        <v>178</v>
      </c>
      <c r="G20" s="166" t="s">
        <v>178</v>
      </c>
      <c r="H20" s="167" t="s">
        <v>178</v>
      </c>
      <c r="I20" s="167">
        <v>0</v>
      </c>
      <c r="J20" s="167" t="s">
        <v>178</v>
      </c>
      <c r="K20" s="166">
        <v>0.53180000000000005</v>
      </c>
      <c r="L20" s="166" t="s">
        <v>178</v>
      </c>
      <c r="M20" s="168">
        <f>M19/M18</f>
        <v>2.5790229470758194E-2</v>
      </c>
    </row>
    <row r="21" spans="3:13" ht="12.95" customHeight="1">
      <c r="C21" s="308"/>
      <c r="D21" s="204" t="s">
        <v>120</v>
      </c>
      <c r="E21" s="207" t="s">
        <v>177</v>
      </c>
      <c r="F21" s="160">
        <v>0</v>
      </c>
      <c r="G21" s="160">
        <v>0</v>
      </c>
      <c r="H21" s="161">
        <v>53095</v>
      </c>
      <c r="I21" s="161">
        <v>0</v>
      </c>
      <c r="J21" s="161">
        <v>0</v>
      </c>
      <c r="K21" s="160">
        <v>57720</v>
      </c>
      <c r="L21" s="160">
        <v>0</v>
      </c>
      <c r="M21" s="162">
        <f t="shared" si="0"/>
        <v>110815</v>
      </c>
    </row>
    <row r="22" spans="3:13" ht="12.95" customHeight="1">
      <c r="C22" s="308"/>
      <c r="D22" s="205"/>
      <c r="E22" s="208" t="s">
        <v>193</v>
      </c>
      <c r="F22" s="155">
        <v>0</v>
      </c>
      <c r="G22" s="155">
        <v>0</v>
      </c>
      <c r="H22" s="156">
        <v>9102</v>
      </c>
      <c r="I22" s="156">
        <v>0</v>
      </c>
      <c r="J22" s="156">
        <v>0</v>
      </c>
      <c r="K22" s="155">
        <v>0</v>
      </c>
      <c r="L22" s="155">
        <v>0</v>
      </c>
      <c r="M22" s="159">
        <f t="shared" si="0"/>
        <v>9102</v>
      </c>
    </row>
    <row r="23" spans="3:13" ht="12.95" customHeight="1">
      <c r="C23" s="308"/>
      <c r="D23" s="206"/>
      <c r="E23" s="209" t="s">
        <v>176</v>
      </c>
      <c r="F23" s="166" t="s">
        <v>178</v>
      </c>
      <c r="G23" s="166" t="s">
        <v>178</v>
      </c>
      <c r="H23" s="167">
        <v>0.1714</v>
      </c>
      <c r="I23" s="167" t="s">
        <v>178</v>
      </c>
      <c r="J23" s="167" t="s">
        <v>178</v>
      </c>
      <c r="K23" s="166">
        <v>0</v>
      </c>
      <c r="L23" s="166" t="s">
        <v>178</v>
      </c>
      <c r="M23" s="168">
        <f>M22/M21</f>
        <v>8.2136894824707846E-2</v>
      </c>
    </row>
    <row r="24" spans="3:13" ht="12.95" customHeight="1">
      <c r="C24" s="308"/>
      <c r="D24" s="204" t="s">
        <v>121</v>
      </c>
      <c r="E24" s="207" t="s">
        <v>177</v>
      </c>
      <c r="F24" s="160">
        <v>7907590</v>
      </c>
      <c r="G24" s="160">
        <v>2556053</v>
      </c>
      <c r="H24" s="161">
        <v>2221393</v>
      </c>
      <c r="I24" s="161">
        <v>1898581</v>
      </c>
      <c r="J24" s="161">
        <v>3713863</v>
      </c>
      <c r="K24" s="160">
        <v>1187886</v>
      </c>
      <c r="L24" s="160">
        <v>703084</v>
      </c>
      <c r="M24" s="162">
        <f t="shared" si="0"/>
        <v>20188450</v>
      </c>
    </row>
    <row r="25" spans="3:13" ht="12.95" customHeight="1">
      <c r="C25" s="308"/>
      <c r="D25" s="205"/>
      <c r="E25" s="208" t="s">
        <v>193</v>
      </c>
      <c r="F25" s="155">
        <v>1707286</v>
      </c>
      <c r="G25" s="155">
        <v>580464</v>
      </c>
      <c r="H25" s="156">
        <v>530139</v>
      </c>
      <c r="I25" s="156">
        <v>769715</v>
      </c>
      <c r="J25" s="156">
        <v>672194</v>
      </c>
      <c r="K25" s="155">
        <v>266705</v>
      </c>
      <c r="L25" s="155">
        <v>186266</v>
      </c>
      <c r="M25" s="159">
        <f t="shared" si="0"/>
        <v>4712769</v>
      </c>
    </row>
    <row r="26" spans="3:13" ht="12.95" customHeight="1">
      <c r="C26" s="308"/>
      <c r="D26" s="206"/>
      <c r="E26" s="209" t="s">
        <v>176</v>
      </c>
      <c r="F26" s="166">
        <v>0.21590000000000001</v>
      </c>
      <c r="G26" s="166">
        <v>0.2271</v>
      </c>
      <c r="H26" s="167">
        <v>0.2387</v>
      </c>
      <c r="I26" s="167">
        <v>0.40539999999999998</v>
      </c>
      <c r="J26" s="167">
        <v>0.18099999999999999</v>
      </c>
      <c r="K26" s="166">
        <v>0.22450000000000001</v>
      </c>
      <c r="L26" s="166">
        <v>0.26490000000000002</v>
      </c>
      <c r="M26" s="168">
        <f>M25/M24</f>
        <v>0.2334388722264463</v>
      </c>
    </row>
    <row r="27" spans="3:13" ht="12.95" customHeight="1">
      <c r="C27" s="308"/>
      <c r="D27" s="204" t="s">
        <v>122</v>
      </c>
      <c r="E27" s="207" t="s">
        <v>177</v>
      </c>
      <c r="F27" s="160">
        <v>464856</v>
      </c>
      <c r="G27" s="160">
        <v>26868</v>
      </c>
      <c r="H27" s="161">
        <v>277080</v>
      </c>
      <c r="I27" s="161">
        <v>275907</v>
      </c>
      <c r="J27" s="161">
        <v>270504</v>
      </c>
      <c r="K27" s="160">
        <v>54816</v>
      </c>
      <c r="L27" s="160">
        <v>0</v>
      </c>
      <c r="M27" s="162">
        <f t="shared" si="0"/>
        <v>1370031</v>
      </c>
    </row>
    <row r="28" spans="3:13" ht="12.95" customHeight="1">
      <c r="C28" s="308"/>
      <c r="D28" s="205"/>
      <c r="E28" s="208" t="s">
        <v>193</v>
      </c>
      <c r="F28" s="155">
        <v>114091</v>
      </c>
      <c r="G28" s="155">
        <v>6717</v>
      </c>
      <c r="H28" s="156">
        <v>60535</v>
      </c>
      <c r="I28" s="156">
        <v>98893</v>
      </c>
      <c r="J28" s="156">
        <v>61482</v>
      </c>
      <c r="K28" s="155">
        <v>13704</v>
      </c>
      <c r="L28" s="155">
        <v>0</v>
      </c>
      <c r="M28" s="159">
        <f t="shared" si="0"/>
        <v>355422</v>
      </c>
    </row>
    <row r="29" spans="3:13" ht="12.95" customHeight="1">
      <c r="C29" s="308"/>
      <c r="D29" s="206"/>
      <c r="E29" s="209" t="s">
        <v>176</v>
      </c>
      <c r="F29" s="166">
        <v>0.24540000000000001</v>
      </c>
      <c r="G29" s="166">
        <v>0.25</v>
      </c>
      <c r="H29" s="167">
        <v>0.2185</v>
      </c>
      <c r="I29" s="167">
        <v>0.3584</v>
      </c>
      <c r="J29" s="167">
        <v>0.2273</v>
      </c>
      <c r="K29" s="166">
        <v>0.25</v>
      </c>
      <c r="L29" s="166" t="s">
        <v>178</v>
      </c>
      <c r="M29" s="168">
        <f>M28/M27</f>
        <v>0.2594262465593844</v>
      </c>
    </row>
    <row r="30" spans="3:13" ht="12.95" customHeight="1">
      <c r="C30" s="308"/>
      <c r="D30" s="204" t="s">
        <v>123</v>
      </c>
      <c r="E30" s="207" t="s">
        <v>177</v>
      </c>
      <c r="F30" s="160">
        <v>646524</v>
      </c>
      <c r="G30" s="160">
        <v>0</v>
      </c>
      <c r="H30" s="161">
        <v>133905</v>
      </c>
      <c r="I30" s="161">
        <v>763250</v>
      </c>
      <c r="J30" s="161">
        <v>0</v>
      </c>
      <c r="K30" s="160">
        <v>0</v>
      </c>
      <c r="L30" s="160">
        <v>0</v>
      </c>
      <c r="M30" s="162">
        <f t="shared" si="0"/>
        <v>1543679</v>
      </c>
    </row>
    <row r="31" spans="3:13" ht="12.95" customHeight="1">
      <c r="C31" s="308"/>
      <c r="D31" s="205"/>
      <c r="E31" s="208" t="s">
        <v>193</v>
      </c>
      <c r="F31" s="155">
        <v>248090</v>
      </c>
      <c r="G31" s="155">
        <v>0</v>
      </c>
      <c r="H31" s="156">
        <v>33855</v>
      </c>
      <c r="I31" s="156">
        <v>170355</v>
      </c>
      <c r="J31" s="156">
        <v>0</v>
      </c>
      <c r="K31" s="155">
        <v>0</v>
      </c>
      <c r="L31" s="155">
        <v>0</v>
      </c>
      <c r="M31" s="159">
        <f t="shared" si="0"/>
        <v>452300</v>
      </c>
    </row>
    <row r="32" spans="3:13" ht="12.95" customHeight="1">
      <c r="C32" s="308"/>
      <c r="D32" s="206"/>
      <c r="E32" s="209" t="s">
        <v>176</v>
      </c>
      <c r="F32" s="166">
        <v>0.38369999999999999</v>
      </c>
      <c r="G32" s="166" t="s">
        <v>178</v>
      </c>
      <c r="H32" s="167">
        <v>0.25280000000000002</v>
      </c>
      <c r="I32" s="167">
        <v>0.22320000000000001</v>
      </c>
      <c r="J32" s="167" t="s">
        <v>178</v>
      </c>
      <c r="K32" s="166" t="s">
        <v>178</v>
      </c>
      <c r="L32" s="166" t="s">
        <v>178</v>
      </c>
      <c r="M32" s="168">
        <f>M31/M30</f>
        <v>0.29300132993970895</v>
      </c>
    </row>
    <row r="33" spans="3:13" ht="12.95" hidden="1" customHeight="1">
      <c r="C33" s="308"/>
      <c r="D33" s="204" t="s">
        <v>124</v>
      </c>
      <c r="E33" s="207" t="s">
        <v>177</v>
      </c>
      <c r="F33" s="160">
        <v>0</v>
      </c>
      <c r="G33" s="160">
        <v>0</v>
      </c>
      <c r="H33" s="161">
        <v>117600</v>
      </c>
      <c r="I33" s="161">
        <v>0</v>
      </c>
      <c r="J33" s="161">
        <v>0</v>
      </c>
      <c r="K33" s="160">
        <v>0</v>
      </c>
      <c r="L33" s="160">
        <v>0</v>
      </c>
      <c r="M33" s="162">
        <f t="shared" si="0"/>
        <v>117600</v>
      </c>
    </row>
    <row r="34" spans="3:13" ht="12.95" hidden="1" customHeight="1">
      <c r="C34" s="308"/>
      <c r="D34" s="205"/>
      <c r="E34" s="208" t="s">
        <v>193</v>
      </c>
      <c r="F34" s="155">
        <v>0</v>
      </c>
      <c r="G34" s="155">
        <v>0</v>
      </c>
      <c r="H34" s="156">
        <v>7000</v>
      </c>
      <c r="I34" s="156">
        <v>0</v>
      </c>
      <c r="J34" s="156">
        <v>0</v>
      </c>
      <c r="K34" s="155">
        <v>0</v>
      </c>
      <c r="L34" s="155">
        <v>0</v>
      </c>
      <c r="M34" s="159">
        <f t="shared" si="0"/>
        <v>7000</v>
      </c>
    </row>
    <row r="35" spans="3:13" ht="12.95" hidden="1" customHeight="1">
      <c r="C35" s="308"/>
      <c r="D35" s="206"/>
      <c r="E35" s="209" t="s">
        <v>176</v>
      </c>
      <c r="F35" s="166" t="s">
        <v>178</v>
      </c>
      <c r="G35" s="166" t="s">
        <v>178</v>
      </c>
      <c r="H35" s="167">
        <v>5.9499999999999997E-2</v>
      </c>
      <c r="I35" s="167" t="s">
        <v>178</v>
      </c>
      <c r="J35" s="167" t="s">
        <v>178</v>
      </c>
      <c r="K35" s="166" t="s">
        <v>178</v>
      </c>
      <c r="L35" s="166" t="s">
        <v>178</v>
      </c>
      <c r="M35" s="168">
        <f>M34/M33</f>
        <v>5.9523809523809521E-2</v>
      </c>
    </row>
    <row r="36" spans="3:13" ht="12.95" customHeight="1">
      <c r="C36" s="308"/>
      <c r="D36" s="204" t="s">
        <v>125</v>
      </c>
      <c r="E36" s="207" t="s">
        <v>177</v>
      </c>
      <c r="F36" s="160">
        <v>3073226</v>
      </c>
      <c r="G36" s="160">
        <v>1217094</v>
      </c>
      <c r="H36" s="161">
        <v>2038982</v>
      </c>
      <c r="I36" s="161">
        <v>542834</v>
      </c>
      <c r="J36" s="161">
        <v>1316036</v>
      </c>
      <c r="K36" s="160">
        <v>526806</v>
      </c>
      <c r="L36" s="160">
        <v>445808</v>
      </c>
      <c r="M36" s="162">
        <f t="shared" si="0"/>
        <v>9160786</v>
      </c>
    </row>
    <row r="37" spans="3:13" ht="12.95" customHeight="1">
      <c r="C37" s="308"/>
      <c r="D37" s="205"/>
      <c r="E37" s="208" t="s">
        <v>193</v>
      </c>
      <c r="F37" s="155">
        <v>490049</v>
      </c>
      <c r="G37" s="155">
        <v>289188</v>
      </c>
      <c r="H37" s="156">
        <v>503772</v>
      </c>
      <c r="I37" s="156">
        <v>168213</v>
      </c>
      <c r="J37" s="156">
        <v>252832</v>
      </c>
      <c r="K37" s="155">
        <v>98695</v>
      </c>
      <c r="L37" s="155">
        <v>70990</v>
      </c>
      <c r="M37" s="159">
        <f t="shared" si="0"/>
        <v>1873739</v>
      </c>
    </row>
    <row r="38" spans="3:13" ht="12.95" customHeight="1">
      <c r="C38" s="308"/>
      <c r="D38" s="206"/>
      <c r="E38" s="209" t="s">
        <v>176</v>
      </c>
      <c r="F38" s="166">
        <v>0.1595</v>
      </c>
      <c r="G38" s="166">
        <v>0.23760000000000001</v>
      </c>
      <c r="H38" s="167">
        <v>0.24709999999999999</v>
      </c>
      <c r="I38" s="167">
        <v>0.30990000000000001</v>
      </c>
      <c r="J38" s="167">
        <v>0.19209999999999999</v>
      </c>
      <c r="K38" s="166">
        <v>0.18729999999999999</v>
      </c>
      <c r="L38" s="166">
        <v>0.15920000000000001</v>
      </c>
      <c r="M38" s="168">
        <f>M37/M36</f>
        <v>0.20453910832542099</v>
      </c>
    </row>
    <row r="39" spans="3:13" ht="12.95" customHeight="1">
      <c r="C39" s="308"/>
      <c r="D39" s="204" t="s">
        <v>126</v>
      </c>
      <c r="E39" s="207" t="s">
        <v>177</v>
      </c>
      <c r="F39" s="160">
        <v>209052</v>
      </c>
      <c r="G39" s="160">
        <v>62832</v>
      </c>
      <c r="H39" s="161">
        <v>68616</v>
      </c>
      <c r="I39" s="161">
        <v>12000</v>
      </c>
      <c r="J39" s="161">
        <v>41376</v>
      </c>
      <c r="K39" s="160">
        <v>62160</v>
      </c>
      <c r="L39" s="160">
        <v>0</v>
      </c>
      <c r="M39" s="162">
        <f t="shared" si="0"/>
        <v>456036</v>
      </c>
    </row>
    <row r="40" spans="3:13" ht="12.95" customHeight="1">
      <c r="C40" s="308"/>
      <c r="D40" s="205"/>
      <c r="E40" s="208" t="s">
        <v>193</v>
      </c>
      <c r="F40" s="155">
        <v>44411</v>
      </c>
      <c r="G40" s="155">
        <v>15708</v>
      </c>
      <c r="H40" s="156">
        <v>15562</v>
      </c>
      <c r="I40" s="156">
        <v>7040</v>
      </c>
      <c r="J40" s="156">
        <v>9713</v>
      </c>
      <c r="K40" s="155">
        <v>14516</v>
      </c>
      <c r="L40" s="155">
        <v>0</v>
      </c>
      <c r="M40" s="159">
        <f t="shared" si="0"/>
        <v>106950</v>
      </c>
    </row>
    <row r="41" spans="3:13" ht="12.95" customHeight="1">
      <c r="C41" s="308"/>
      <c r="D41" s="206"/>
      <c r="E41" s="209" t="s">
        <v>176</v>
      </c>
      <c r="F41" s="166">
        <v>0.21240000000000001</v>
      </c>
      <c r="G41" s="166">
        <v>0.25</v>
      </c>
      <c r="H41" s="167">
        <v>0.2268</v>
      </c>
      <c r="I41" s="167">
        <v>0.5867</v>
      </c>
      <c r="J41" s="167">
        <v>0.23469999999999999</v>
      </c>
      <c r="K41" s="166">
        <v>0.23350000000000001</v>
      </c>
      <c r="L41" s="166" t="s">
        <v>178</v>
      </c>
      <c r="M41" s="168">
        <f>M40/M39</f>
        <v>0.23452095887166802</v>
      </c>
    </row>
    <row r="42" spans="3:13" ht="12.95" customHeight="1">
      <c r="C42" s="308"/>
      <c r="D42" s="204" t="s">
        <v>127</v>
      </c>
      <c r="E42" s="207" t="s">
        <v>177</v>
      </c>
      <c r="F42" s="160">
        <v>1977252</v>
      </c>
      <c r="G42" s="160">
        <v>591833</v>
      </c>
      <c r="H42" s="161">
        <v>691389</v>
      </c>
      <c r="I42" s="161">
        <v>686654</v>
      </c>
      <c r="J42" s="161">
        <v>1554140</v>
      </c>
      <c r="K42" s="160">
        <v>530118</v>
      </c>
      <c r="L42" s="160">
        <v>356814</v>
      </c>
      <c r="M42" s="162">
        <f t="shared" si="0"/>
        <v>6388200</v>
      </c>
    </row>
    <row r="43" spans="3:13" ht="12.95" customHeight="1">
      <c r="C43" s="308"/>
      <c r="D43" s="205"/>
      <c r="E43" s="208" t="s">
        <v>193</v>
      </c>
      <c r="F43" s="155">
        <v>378265</v>
      </c>
      <c r="G43" s="155">
        <v>67339</v>
      </c>
      <c r="H43" s="156">
        <v>116227</v>
      </c>
      <c r="I43" s="156">
        <v>181191</v>
      </c>
      <c r="J43" s="156">
        <v>426409</v>
      </c>
      <c r="K43" s="155">
        <v>120815</v>
      </c>
      <c r="L43" s="155">
        <v>78660</v>
      </c>
      <c r="M43" s="159">
        <f t="shared" si="0"/>
        <v>1368906</v>
      </c>
    </row>
    <row r="44" spans="3:13" ht="12.95" customHeight="1">
      <c r="C44" s="308"/>
      <c r="D44" s="206"/>
      <c r="E44" s="209" t="s">
        <v>176</v>
      </c>
      <c r="F44" s="166">
        <v>0.1913</v>
      </c>
      <c r="G44" s="166">
        <v>0.1138</v>
      </c>
      <c r="H44" s="167">
        <v>0.1681</v>
      </c>
      <c r="I44" s="167">
        <v>0.26390000000000002</v>
      </c>
      <c r="J44" s="167">
        <v>0.27439999999999998</v>
      </c>
      <c r="K44" s="166">
        <v>0.22789999999999999</v>
      </c>
      <c r="L44" s="166">
        <v>0.22040000000000001</v>
      </c>
      <c r="M44" s="168">
        <f>M43/M42</f>
        <v>0.21428665351742274</v>
      </c>
    </row>
    <row r="45" spans="3:13" ht="12.95" customHeight="1">
      <c r="C45" s="308"/>
      <c r="D45" s="204" t="s">
        <v>128</v>
      </c>
      <c r="E45" s="207" t="s">
        <v>177</v>
      </c>
      <c r="F45" s="160">
        <v>499895</v>
      </c>
      <c r="G45" s="160">
        <v>655028</v>
      </c>
      <c r="H45" s="161">
        <v>502795</v>
      </c>
      <c r="I45" s="161">
        <v>406926</v>
      </c>
      <c r="J45" s="161">
        <v>294960</v>
      </c>
      <c r="K45" s="160">
        <v>275208</v>
      </c>
      <c r="L45" s="160">
        <v>53352</v>
      </c>
      <c r="M45" s="162">
        <f t="shared" si="0"/>
        <v>2688164</v>
      </c>
    </row>
    <row r="46" spans="3:13" ht="12.95" customHeight="1">
      <c r="C46" s="308"/>
      <c r="D46" s="205"/>
      <c r="E46" s="208" t="s">
        <v>193</v>
      </c>
      <c r="F46" s="155">
        <v>364539</v>
      </c>
      <c r="G46" s="155">
        <v>118279</v>
      </c>
      <c r="H46" s="156">
        <v>75394</v>
      </c>
      <c r="I46" s="156">
        <v>88342</v>
      </c>
      <c r="J46" s="156">
        <v>74295</v>
      </c>
      <c r="K46" s="155">
        <v>42646</v>
      </c>
      <c r="L46" s="155">
        <v>8146</v>
      </c>
      <c r="M46" s="159">
        <f t="shared" si="0"/>
        <v>771641</v>
      </c>
    </row>
    <row r="47" spans="3:13" ht="12.95" customHeight="1">
      <c r="C47" s="308"/>
      <c r="D47" s="206"/>
      <c r="E47" s="209" t="s">
        <v>176</v>
      </c>
      <c r="F47" s="166">
        <v>0.72919999999999996</v>
      </c>
      <c r="G47" s="166">
        <v>0.18060000000000001</v>
      </c>
      <c r="H47" s="167">
        <v>0.14990000000000001</v>
      </c>
      <c r="I47" s="167">
        <v>0.21709999999999999</v>
      </c>
      <c r="J47" s="167">
        <v>0.25190000000000001</v>
      </c>
      <c r="K47" s="166">
        <v>0.155</v>
      </c>
      <c r="L47" s="166">
        <v>0.1527</v>
      </c>
      <c r="M47" s="168">
        <f>M46/M45</f>
        <v>0.28705131085752211</v>
      </c>
    </row>
    <row r="48" spans="3:13" ht="12.95" customHeight="1">
      <c r="C48" s="308"/>
      <c r="D48" s="204" t="s">
        <v>129</v>
      </c>
      <c r="E48" s="207" t="s">
        <v>177</v>
      </c>
      <c r="F48" s="160">
        <v>228600</v>
      </c>
      <c r="G48" s="160">
        <v>84600</v>
      </c>
      <c r="H48" s="161">
        <v>106800</v>
      </c>
      <c r="I48" s="161">
        <v>102366</v>
      </c>
      <c r="J48" s="161">
        <v>97004</v>
      </c>
      <c r="K48" s="160">
        <v>35400</v>
      </c>
      <c r="L48" s="160">
        <v>24600</v>
      </c>
      <c r="M48" s="162">
        <f t="shared" si="0"/>
        <v>679370</v>
      </c>
    </row>
    <row r="49" spans="3:13" ht="12.95" customHeight="1">
      <c r="C49" s="308"/>
      <c r="D49" s="205"/>
      <c r="E49" s="208" t="s">
        <v>193</v>
      </c>
      <c r="F49" s="155">
        <v>0</v>
      </c>
      <c r="G49" s="155">
        <v>0</v>
      </c>
      <c r="H49" s="156">
        <v>0</v>
      </c>
      <c r="I49" s="156">
        <v>0</v>
      </c>
      <c r="J49" s="156">
        <v>0</v>
      </c>
      <c r="K49" s="155">
        <v>0</v>
      </c>
      <c r="L49" s="155">
        <v>0</v>
      </c>
      <c r="M49" s="159">
        <f t="shared" si="0"/>
        <v>0</v>
      </c>
    </row>
    <row r="50" spans="3:13" ht="12.95" customHeight="1">
      <c r="C50" s="308"/>
      <c r="D50" s="206"/>
      <c r="E50" s="209" t="s">
        <v>176</v>
      </c>
      <c r="F50" s="166">
        <v>0</v>
      </c>
      <c r="G50" s="166">
        <v>0</v>
      </c>
      <c r="H50" s="167">
        <v>0</v>
      </c>
      <c r="I50" s="167">
        <v>0</v>
      </c>
      <c r="J50" s="167">
        <v>0</v>
      </c>
      <c r="K50" s="166">
        <v>0</v>
      </c>
      <c r="L50" s="166">
        <v>0</v>
      </c>
      <c r="M50" s="168">
        <f>M49/M48</f>
        <v>0</v>
      </c>
    </row>
    <row r="51" spans="3:13" ht="12.95" customHeight="1">
      <c r="C51" s="308"/>
      <c r="D51" s="204" t="s">
        <v>130</v>
      </c>
      <c r="E51" s="207" t="s">
        <v>177</v>
      </c>
      <c r="F51" s="160">
        <v>139200</v>
      </c>
      <c r="G51" s="160">
        <v>49200</v>
      </c>
      <c r="H51" s="161">
        <v>68771</v>
      </c>
      <c r="I51" s="161">
        <v>51600</v>
      </c>
      <c r="J51" s="161">
        <v>50400</v>
      </c>
      <c r="K51" s="160">
        <v>19600</v>
      </c>
      <c r="L51" s="160">
        <v>15600</v>
      </c>
      <c r="M51" s="162">
        <f t="shared" si="0"/>
        <v>394371</v>
      </c>
    </row>
    <row r="52" spans="3:13" ht="12.95" customHeight="1">
      <c r="C52" s="308"/>
      <c r="D52" s="205"/>
      <c r="E52" s="208" t="s">
        <v>193</v>
      </c>
      <c r="F52" s="155">
        <v>138800</v>
      </c>
      <c r="G52" s="155">
        <v>49200</v>
      </c>
      <c r="H52" s="156">
        <v>67100</v>
      </c>
      <c r="I52" s="156">
        <v>50633</v>
      </c>
      <c r="J52" s="156">
        <v>50400</v>
      </c>
      <c r="K52" s="155">
        <v>19600</v>
      </c>
      <c r="L52" s="155">
        <v>15600</v>
      </c>
      <c r="M52" s="159">
        <f t="shared" si="0"/>
        <v>391333</v>
      </c>
    </row>
    <row r="53" spans="3:13" ht="12.95" customHeight="1">
      <c r="C53" s="308"/>
      <c r="D53" s="206"/>
      <c r="E53" s="209" t="s">
        <v>176</v>
      </c>
      <c r="F53" s="166">
        <v>0.99709999999999999</v>
      </c>
      <c r="G53" s="166">
        <v>1</v>
      </c>
      <c r="H53" s="167">
        <v>0.97570000000000001</v>
      </c>
      <c r="I53" s="167">
        <v>0.98129999999999995</v>
      </c>
      <c r="J53" s="167">
        <v>1</v>
      </c>
      <c r="K53" s="166">
        <v>1</v>
      </c>
      <c r="L53" s="166">
        <v>1</v>
      </c>
      <c r="M53" s="168">
        <f>M52/M51</f>
        <v>0.9922965938164825</v>
      </c>
    </row>
    <row r="54" spans="3:13" ht="12.95" customHeight="1">
      <c r="C54" s="308"/>
      <c r="D54" s="204" t="s">
        <v>131</v>
      </c>
      <c r="E54" s="207" t="s">
        <v>177</v>
      </c>
      <c r="F54" s="160">
        <v>0</v>
      </c>
      <c r="G54" s="160">
        <v>0</v>
      </c>
      <c r="H54" s="161">
        <v>0</v>
      </c>
      <c r="I54" s="161">
        <v>216720</v>
      </c>
      <c r="J54" s="161">
        <v>0</v>
      </c>
      <c r="K54" s="160">
        <v>0</v>
      </c>
      <c r="L54" s="160">
        <v>0</v>
      </c>
      <c r="M54" s="162">
        <f t="shared" si="0"/>
        <v>216720</v>
      </c>
    </row>
    <row r="55" spans="3:13" ht="12.95" customHeight="1">
      <c r="C55" s="308"/>
      <c r="D55" s="205"/>
      <c r="E55" s="208" t="s">
        <v>193</v>
      </c>
      <c r="F55" s="155">
        <v>0</v>
      </c>
      <c r="G55" s="155">
        <v>0</v>
      </c>
      <c r="H55" s="156">
        <v>0</v>
      </c>
      <c r="I55" s="156">
        <v>77900</v>
      </c>
      <c r="J55" s="156">
        <v>0</v>
      </c>
      <c r="K55" s="155">
        <v>0</v>
      </c>
      <c r="L55" s="155">
        <v>0</v>
      </c>
      <c r="M55" s="159">
        <f t="shared" si="0"/>
        <v>77900</v>
      </c>
    </row>
    <row r="56" spans="3:13" ht="12.95" customHeight="1">
      <c r="C56" s="308"/>
      <c r="D56" s="206"/>
      <c r="E56" s="209" t="s">
        <v>176</v>
      </c>
      <c r="F56" s="166" t="s">
        <v>178</v>
      </c>
      <c r="G56" s="166" t="s">
        <v>178</v>
      </c>
      <c r="H56" s="167" t="s">
        <v>178</v>
      </c>
      <c r="I56" s="167">
        <v>0.35949999999999999</v>
      </c>
      <c r="J56" s="167" t="s">
        <v>178</v>
      </c>
      <c r="K56" s="166" t="s">
        <v>178</v>
      </c>
      <c r="L56" s="166" t="s">
        <v>178</v>
      </c>
      <c r="M56" s="168">
        <f>M55/M54</f>
        <v>0.35944998154300478</v>
      </c>
    </row>
    <row r="57" spans="3:13" ht="12.95" hidden="1" customHeight="1">
      <c r="C57" s="308"/>
      <c r="D57" s="204" t="s">
        <v>132</v>
      </c>
      <c r="E57" s="207" t="s">
        <v>177</v>
      </c>
      <c r="F57" s="160">
        <v>685667</v>
      </c>
      <c r="G57" s="160">
        <v>232820</v>
      </c>
      <c r="H57" s="161">
        <v>326687</v>
      </c>
      <c r="I57" s="161">
        <v>503385</v>
      </c>
      <c r="J57" s="161">
        <v>283432</v>
      </c>
      <c r="K57" s="160">
        <v>106073</v>
      </c>
      <c r="L57" s="160">
        <v>67009</v>
      </c>
      <c r="M57" s="162">
        <f t="shared" si="0"/>
        <v>2205073</v>
      </c>
    </row>
    <row r="58" spans="3:13" ht="12.95" hidden="1" customHeight="1">
      <c r="C58" s="308"/>
      <c r="D58" s="205"/>
      <c r="E58" s="208" t="s">
        <v>193</v>
      </c>
      <c r="F58" s="155">
        <v>141389</v>
      </c>
      <c r="G58" s="155">
        <v>36462</v>
      </c>
      <c r="H58" s="156">
        <v>67399</v>
      </c>
      <c r="I58" s="156">
        <v>70903</v>
      </c>
      <c r="J58" s="156">
        <v>69549</v>
      </c>
      <c r="K58" s="155">
        <v>24303</v>
      </c>
      <c r="L58" s="155">
        <v>16245</v>
      </c>
      <c r="M58" s="159">
        <f t="shared" si="0"/>
        <v>426250</v>
      </c>
    </row>
    <row r="59" spans="3:13" ht="12.95" hidden="1" customHeight="1">
      <c r="C59" s="308"/>
      <c r="D59" s="206"/>
      <c r="E59" s="209" t="s">
        <v>176</v>
      </c>
      <c r="F59" s="166">
        <v>0.20619999999999999</v>
      </c>
      <c r="G59" s="166">
        <v>0.15659999999999999</v>
      </c>
      <c r="H59" s="167">
        <v>0.20630000000000001</v>
      </c>
      <c r="I59" s="167">
        <v>0.1409</v>
      </c>
      <c r="J59" s="167">
        <v>0.24540000000000001</v>
      </c>
      <c r="K59" s="166">
        <v>0.2291</v>
      </c>
      <c r="L59" s="166">
        <v>0.2424</v>
      </c>
      <c r="M59" s="168">
        <f>M58/M57</f>
        <v>0.19330425795427181</v>
      </c>
    </row>
    <row r="60" spans="3:13" ht="12.95" hidden="1" customHeight="1">
      <c r="C60" s="308"/>
      <c r="D60" s="204" t="s">
        <v>133</v>
      </c>
      <c r="E60" s="207" t="s">
        <v>177</v>
      </c>
      <c r="F60" s="160">
        <v>41683</v>
      </c>
      <c r="G60" s="160">
        <v>0</v>
      </c>
      <c r="H60" s="161">
        <v>18317</v>
      </c>
      <c r="I60" s="161">
        <v>7500</v>
      </c>
      <c r="J60" s="161">
        <v>0</v>
      </c>
      <c r="K60" s="160">
        <v>0</v>
      </c>
      <c r="L60" s="160">
        <v>0</v>
      </c>
      <c r="M60" s="162">
        <f t="shared" si="0"/>
        <v>67500</v>
      </c>
    </row>
    <row r="61" spans="3:13" ht="12.95" hidden="1" customHeight="1">
      <c r="C61" s="308"/>
      <c r="D61" s="205"/>
      <c r="E61" s="208" t="s">
        <v>193</v>
      </c>
      <c r="F61" s="155">
        <v>0</v>
      </c>
      <c r="G61" s="155">
        <v>0</v>
      </c>
      <c r="H61" s="156">
        <v>4407</v>
      </c>
      <c r="I61" s="156">
        <v>0</v>
      </c>
      <c r="J61" s="156">
        <v>0</v>
      </c>
      <c r="K61" s="155">
        <v>0</v>
      </c>
      <c r="L61" s="155">
        <v>0</v>
      </c>
      <c r="M61" s="159">
        <f t="shared" si="0"/>
        <v>4407</v>
      </c>
    </row>
    <row r="62" spans="3:13" ht="12.95" hidden="1" customHeight="1">
      <c r="C62" s="308"/>
      <c r="D62" s="206"/>
      <c r="E62" s="209" t="s">
        <v>176</v>
      </c>
      <c r="F62" s="166">
        <v>0</v>
      </c>
      <c r="G62" s="166" t="s">
        <v>178</v>
      </c>
      <c r="H62" s="167">
        <v>0.24060000000000001</v>
      </c>
      <c r="I62" s="167">
        <v>0</v>
      </c>
      <c r="J62" s="167" t="s">
        <v>178</v>
      </c>
      <c r="K62" s="166" t="s">
        <v>178</v>
      </c>
      <c r="L62" s="166" t="s">
        <v>178</v>
      </c>
      <c r="M62" s="168">
        <f>M61/M60</f>
        <v>6.5288888888888882E-2</v>
      </c>
    </row>
    <row r="63" spans="3:13" ht="12.95" customHeight="1">
      <c r="C63" s="308"/>
      <c r="D63" s="301" t="s">
        <v>1</v>
      </c>
      <c r="E63" s="210" t="s">
        <v>177</v>
      </c>
      <c r="F63" s="169">
        <v>15873545</v>
      </c>
      <c r="G63" s="169">
        <v>5476328</v>
      </c>
      <c r="H63" s="170">
        <v>6650472</v>
      </c>
      <c r="I63" s="170">
        <v>5632713</v>
      </c>
      <c r="J63" s="170">
        <v>7621715</v>
      </c>
      <c r="K63" s="169">
        <v>2885381</v>
      </c>
      <c r="L63" s="169">
        <v>1666267</v>
      </c>
      <c r="M63" s="169">
        <f t="shared" si="0"/>
        <v>45806421</v>
      </c>
    </row>
    <row r="64" spans="3:13" ht="12.95" customHeight="1">
      <c r="C64" s="308"/>
      <c r="D64" s="302"/>
      <c r="E64" s="211" t="s">
        <v>193</v>
      </c>
      <c r="F64" s="157">
        <v>3626921</v>
      </c>
      <c r="G64" s="157">
        <v>1163357</v>
      </c>
      <c r="H64" s="158">
        <v>1497320</v>
      </c>
      <c r="I64" s="158">
        <v>1683186</v>
      </c>
      <c r="J64" s="158">
        <v>1616875</v>
      </c>
      <c r="K64" s="157">
        <v>608115</v>
      </c>
      <c r="L64" s="157">
        <v>375907</v>
      </c>
      <c r="M64" s="157">
        <f t="shared" si="0"/>
        <v>10571681</v>
      </c>
    </row>
    <row r="65" spans="3:13" ht="12.95" customHeight="1">
      <c r="C65" s="309"/>
      <c r="D65" s="303"/>
      <c r="E65" s="212" t="s">
        <v>176</v>
      </c>
      <c r="F65" s="171">
        <v>0.22850000000000001</v>
      </c>
      <c r="G65" s="171">
        <v>0.21240000000000001</v>
      </c>
      <c r="H65" s="172">
        <v>0.22509999999999999</v>
      </c>
      <c r="I65" s="172">
        <v>0.29880000000000001</v>
      </c>
      <c r="J65" s="172">
        <v>0.21210000000000001</v>
      </c>
      <c r="K65" s="171">
        <v>0.21079999999999999</v>
      </c>
      <c r="L65" s="171">
        <v>0.22559999999999999</v>
      </c>
      <c r="M65" s="171">
        <f>M64/M63</f>
        <v>0.23079037325356636</v>
      </c>
    </row>
    <row r="66" spans="3:13" ht="12.95" customHeight="1">
      <c r="C66" s="307" t="s">
        <v>2</v>
      </c>
      <c r="D66" s="204" t="s">
        <v>134</v>
      </c>
      <c r="E66" s="207" t="s">
        <v>177</v>
      </c>
      <c r="F66" s="160">
        <v>0</v>
      </c>
      <c r="G66" s="160">
        <v>20000</v>
      </c>
      <c r="H66" s="161">
        <v>0</v>
      </c>
      <c r="I66" s="161">
        <v>0</v>
      </c>
      <c r="J66" s="161">
        <v>280700</v>
      </c>
      <c r="K66" s="160">
        <v>500</v>
      </c>
      <c r="L66" s="160">
        <v>0</v>
      </c>
      <c r="M66" s="162">
        <f t="shared" si="0"/>
        <v>301200</v>
      </c>
    </row>
    <row r="67" spans="3:13" ht="12.95" customHeight="1">
      <c r="C67" s="308"/>
      <c r="D67" s="205"/>
      <c r="E67" s="208" t="s">
        <v>193</v>
      </c>
      <c r="F67" s="155">
        <v>0</v>
      </c>
      <c r="G67" s="155">
        <v>0</v>
      </c>
      <c r="H67" s="156">
        <v>0</v>
      </c>
      <c r="I67" s="156">
        <v>0</v>
      </c>
      <c r="J67" s="156">
        <v>46503</v>
      </c>
      <c r="K67" s="155">
        <v>0</v>
      </c>
      <c r="L67" s="155">
        <v>0</v>
      </c>
      <c r="M67" s="159">
        <f t="shared" si="0"/>
        <v>46503</v>
      </c>
    </row>
    <row r="68" spans="3:13" ht="12.95" customHeight="1">
      <c r="C68" s="308"/>
      <c r="D68" s="206"/>
      <c r="E68" s="209" t="s">
        <v>176</v>
      </c>
      <c r="F68" s="166" t="s">
        <v>178</v>
      </c>
      <c r="G68" s="166">
        <v>0</v>
      </c>
      <c r="H68" s="167" t="s">
        <v>178</v>
      </c>
      <c r="I68" s="167" t="s">
        <v>178</v>
      </c>
      <c r="J68" s="167">
        <v>0.16569999999999999</v>
      </c>
      <c r="K68" s="166">
        <v>0</v>
      </c>
      <c r="L68" s="166" t="s">
        <v>178</v>
      </c>
      <c r="M68" s="168">
        <f>M67/M66</f>
        <v>0.15439243027888447</v>
      </c>
    </row>
    <row r="69" spans="3:13" ht="12.95" customHeight="1">
      <c r="C69" s="308"/>
      <c r="D69" s="204" t="s">
        <v>135</v>
      </c>
      <c r="E69" s="207" t="s">
        <v>177</v>
      </c>
      <c r="F69" s="160">
        <v>17000</v>
      </c>
      <c r="G69" s="160">
        <v>0</v>
      </c>
      <c r="H69" s="161">
        <v>19000</v>
      </c>
      <c r="I69" s="161">
        <v>3000</v>
      </c>
      <c r="J69" s="161">
        <v>15000</v>
      </c>
      <c r="K69" s="160">
        <v>0</v>
      </c>
      <c r="L69" s="160">
        <v>0</v>
      </c>
      <c r="M69" s="162">
        <f t="shared" si="0"/>
        <v>54000</v>
      </c>
    </row>
    <row r="70" spans="3:13" ht="12.95" customHeight="1">
      <c r="C70" s="308"/>
      <c r="D70" s="205"/>
      <c r="E70" s="208" t="s">
        <v>193</v>
      </c>
      <c r="F70" s="155">
        <v>0</v>
      </c>
      <c r="G70" s="155">
        <v>0</v>
      </c>
      <c r="H70" s="156">
        <v>0</v>
      </c>
      <c r="I70" s="156">
        <v>0</v>
      </c>
      <c r="J70" s="156">
        <v>0</v>
      </c>
      <c r="K70" s="155">
        <v>0</v>
      </c>
      <c r="L70" s="155">
        <v>0</v>
      </c>
      <c r="M70" s="159">
        <f t="shared" si="0"/>
        <v>0</v>
      </c>
    </row>
    <row r="71" spans="3:13" ht="12.95" customHeight="1">
      <c r="C71" s="308"/>
      <c r="D71" s="206"/>
      <c r="E71" s="209" t="s">
        <v>176</v>
      </c>
      <c r="F71" s="166">
        <v>0</v>
      </c>
      <c r="G71" s="166">
        <v>0</v>
      </c>
      <c r="H71" s="167">
        <v>0</v>
      </c>
      <c r="I71" s="167">
        <v>0</v>
      </c>
      <c r="J71" s="167">
        <v>0</v>
      </c>
      <c r="K71" s="166">
        <v>0</v>
      </c>
      <c r="L71" s="166">
        <v>0</v>
      </c>
      <c r="M71" s="168">
        <f>M70/M69</f>
        <v>0</v>
      </c>
    </row>
    <row r="72" spans="3:13" ht="12.95" customHeight="1">
      <c r="C72" s="308"/>
      <c r="D72" s="204" t="s">
        <v>136</v>
      </c>
      <c r="E72" s="207" t="s">
        <v>177</v>
      </c>
      <c r="F72" s="160">
        <v>10000</v>
      </c>
      <c r="G72" s="160">
        <v>3600</v>
      </c>
      <c r="H72" s="161">
        <v>0</v>
      </c>
      <c r="I72" s="161">
        <v>0</v>
      </c>
      <c r="J72" s="161">
        <v>0</v>
      </c>
      <c r="K72" s="160">
        <v>90000</v>
      </c>
      <c r="L72" s="160">
        <v>0</v>
      </c>
      <c r="M72" s="162">
        <f t="shared" ref="M72:M133" si="1">SUM(F72:L72)</f>
        <v>103600</v>
      </c>
    </row>
    <row r="73" spans="3:13" ht="12.95" customHeight="1">
      <c r="C73" s="308"/>
      <c r="D73" s="205"/>
      <c r="E73" s="208" t="s">
        <v>193</v>
      </c>
      <c r="F73" s="155">
        <v>0</v>
      </c>
      <c r="G73" s="155">
        <v>0</v>
      </c>
      <c r="H73" s="156">
        <v>0</v>
      </c>
      <c r="I73" s="156">
        <v>0</v>
      </c>
      <c r="J73" s="156">
        <v>0</v>
      </c>
      <c r="K73" s="155">
        <v>0</v>
      </c>
      <c r="L73" s="155">
        <v>0</v>
      </c>
      <c r="M73" s="159">
        <f t="shared" si="1"/>
        <v>0</v>
      </c>
    </row>
    <row r="74" spans="3:13" ht="12.95" customHeight="1">
      <c r="C74" s="308"/>
      <c r="D74" s="206"/>
      <c r="E74" s="209" t="s">
        <v>176</v>
      </c>
      <c r="F74" s="166">
        <v>0</v>
      </c>
      <c r="G74" s="166">
        <v>0</v>
      </c>
      <c r="H74" s="167">
        <v>0</v>
      </c>
      <c r="I74" s="167">
        <v>0</v>
      </c>
      <c r="J74" s="167">
        <v>0</v>
      </c>
      <c r="K74" s="166">
        <v>0</v>
      </c>
      <c r="L74" s="166">
        <v>0</v>
      </c>
      <c r="M74" s="168">
        <f>M73/M72</f>
        <v>0</v>
      </c>
    </row>
    <row r="75" spans="3:13" ht="12.95" customHeight="1">
      <c r="C75" s="308"/>
      <c r="D75" s="204" t="s">
        <v>137</v>
      </c>
      <c r="E75" s="207" t="s">
        <v>177</v>
      </c>
      <c r="F75" s="160">
        <v>46482</v>
      </c>
      <c r="G75" s="160">
        <v>6502</v>
      </c>
      <c r="H75" s="161">
        <v>15000</v>
      </c>
      <c r="I75" s="161">
        <v>61976</v>
      </c>
      <c r="J75" s="161">
        <v>121000</v>
      </c>
      <c r="K75" s="160">
        <v>0</v>
      </c>
      <c r="L75" s="160">
        <v>0</v>
      </c>
      <c r="M75" s="162">
        <f t="shared" si="1"/>
        <v>250960</v>
      </c>
    </row>
    <row r="76" spans="3:13" ht="12.95" customHeight="1">
      <c r="C76" s="308"/>
      <c r="D76" s="205"/>
      <c r="E76" s="208" t="s">
        <v>193</v>
      </c>
      <c r="F76" s="155">
        <v>24803</v>
      </c>
      <c r="G76" s="155">
        <v>0</v>
      </c>
      <c r="H76" s="156">
        <v>0</v>
      </c>
      <c r="I76" s="156">
        <v>0</v>
      </c>
      <c r="J76" s="156">
        <v>0</v>
      </c>
      <c r="K76" s="155">
        <v>0</v>
      </c>
      <c r="L76" s="155">
        <v>0</v>
      </c>
      <c r="M76" s="159">
        <f t="shared" si="1"/>
        <v>24803</v>
      </c>
    </row>
    <row r="77" spans="3:13" ht="12.95" customHeight="1">
      <c r="C77" s="308"/>
      <c r="D77" s="206"/>
      <c r="E77" s="209" t="s">
        <v>176</v>
      </c>
      <c r="F77" s="166">
        <v>0.53359999999999996</v>
      </c>
      <c r="G77" s="166">
        <v>0</v>
      </c>
      <c r="H77" s="167">
        <v>0</v>
      </c>
      <c r="I77" s="167">
        <v>0</v>
      </c>
      <c r="J77" s="167">
        <v>0</v>
      </c>
      <c r="K77" s="166" t="s">
        <v>178</v>
      </c>
      <c r="L77" s="166" t="s">
        <v>178</v>
      </c>
      <c r="M77" s="168">
        <f>M76/M75</f>
        <v>9.883248326426522E-2</v>
      </c>
    </row>
    <row r="78" spans="3:13" ht="12.95" customHeight="1">
      <c r="C78" s="308"/>
      <c r="D78" s="204" t="s">
        <v>138</v>
      </c>
      <c r="E78" s="207" t="s">
        <v>177</v>
      </c>
      <c r="F78" s="160">
        <v>0</v>
      </c>
      <c r="G78" s="160">
        <v>0</v>
      </c>
      <c r="H78" s="161">
        <v>0</v>
      </c>
      <c r="I78" s="161">
        <v>0</v>
      </c>
      <c r="J78" s="161">
        <v>35000</v>
      </c>
      <c r="K78" s="160">
        <v>0</v>
      </c>
      <c r="L78" s="160">
        <v>0</v>
      </c>
      <c r="M78" s="162">
        <f t="shared" si="1"/>
        <v>35000</v>
      </c>
    </row>
    <row r="79" spans="3:13" ht="12.95" customHeight="1">
      <c r="C79" s="308"/>
      <c r="D79" s="205"/>
      <c r="E79" s="208" t="s">
        <v>193</v>
      </c>
      <c r="F79" s="155">
        <v>0</v>
      </c>
      <c r="G79" s="155">
        <v>0</v>
      </c>
      <c r="H79" s="156">
        <v>0</v>
      </c>
      <c r="I79" s="156">
        <v>0</v>
      </c>
      <c r="J79" s="156">
        <v>34883</v>
      </c>
      <c r="K79" s="155">
        <v>0</v>
      </c>
      <c r="L79" s="155">
        <v>0</v>
      </c>
      <c r="M79" s="159">
        <f t="shared" si="1"/>
        <v>34883</v>
      </c>
    </row>
    <row r="80" spans="3:13" ht="12.95" customHeight="1">
      <c r="C80" s="308"/>
      <c r="D80" s="206"/>
      <c r="E80" s="209" t="s">
        <v>176</v>
      </c>
      <c r="F80" s="166" t="s">
        <v>178</v>
      </c>
      <c r="G80" s="166" t="s">
        <v>178</v>
      </c>
      <c r="H80" s="167" t="s">
        <v>178</v>
      </c>
      <c r="I80" s="167" t="s">
        <v>178</v>
      </c>
      <c r="J80" s="167">
        <v>0.99660000000000004</v>
      </c>
      <c r="K80" s="166" t="s">
        <v>178</v>
      </c>
      <c r="L80" s="166" t="s">
        <v>178</v>
      </c>
      <c r="M80" s="168">
        <f>M79/M78</f>
        <v>0.99665714285714291</v>
      </c>
    </row>
    <row r="81" spans="3:13" ht="12.95" hidden="1" customHeight="1">
      <c r="C81" s="308"/>
      <c r="D81" s="204" t="s">
        <v>139</v>
      </c>
      <c r="E81" s="207" t="s">
        <v>177</v>
      </c>
      <c r="F81" s="160">
        <v>20000</v>
      </c>
      <c r="G81" s="160">
        <v>8100</v>
      </c>
      <c r="H81" s="161">
        <v>25000</v>
      </c>
      <c r="I81" s="161">
        <v>21372</v>
      </c>
      <c r="J81" s="161">
        <v>6956</v>
      </c>
      <c r="K81" s="160">
        <v>2500</v>
      </c>
      <c r="L81" s="160">
        <v>5000</v>
      </c>
      <c r="M81" s="162">
        <f t="shared" si="1"/>
        <v>88928</v>
      </c>
    </row>
    <row r="82" spans="3:13" ht="12.95" hidden="1" customHeight="1">
      <c r="C82" s="308"/>
      <c r="D82" s="205"/>
      <c r="E82" s="208" t="s">
        <v>193</v>
      </c>
      <c r="F82" s="155">
        <v>0</v>
      </c>
      <c r="G82" s="155">
        <v>0</v>
      </c>
      <c r="H82" s="156">
        <v>200</v>
      </c>
      <c r="I82" s="156">
        <v>1000</v>
      </c>
      <c r="J82" s="156">
        <v>0</v>
      </c>
      <c r="K82" s="155">
        <v>0</v>
      </c>
      <c r="L82" s="155">
        <v>3596</v>
      </c>
      <c r="M82" s="159">
        <f t="shared" si="1"/>
        <v>4796</v>
      </c>
    </row>
    <row r="83" spans="3:13" ht="12.95" hidden="1" customHeight="1">
      <c r="C83" s="308"/>
      <c r="D83" s="206"/>
      <c r="E83" s="209" t="s">
        <v>176</v>
      </c>
      <c r="F83" s="166">
        <v>0</v>
      </c>
      <c r="G83" s="166">
        <v>0</v>
      </c>
      <c r="H83" s="167">
        <v>8.0000000000000002E-3</v>
      </c>
      <c r="I83" s="167">
        <v>4.6800000000000001E-2</v>
      </c>
      <c r="J83" s="167">
        <v>0</v>
      </c>
      <c r="K83" s="166">
        <v>0</v>
      </c>
      <c r="L83" s="166">
        <v>0.71919999999999995</v>
      </c>
      <c r="M83" s="168">
        <f>M82/M81</f>
        <v>5.3931270241093919E-2</v>
      </c>
    </row>
    <row r="84" spans="3:13" ht="12.95" hidden="1" customHeight="1">
      <c r="C84" s="308"/>
      <c r="D84" s="204" t="s">
        <v>140</v>
      </c>
      <c r="E84" s="207" t="s">
        <v>177</v>
      </c>
      <c r="F84" s="160">
        <v>67145</v>
      </c>
      <c r="G84" s="160">
        <v>22152</v>
      </c>
      <c r="H84" s="161">
        <v>32000</v>
      </c>
      <c r="I84" s="161">
        <v>3420</v>
      </c>
      <c r="J84" s="161">
        <v>139981</v>
      </c>
      <c r="K84" s="160">
        <v>0</v>
      </c>
      <c r="L84" s="160">
        <v>33907</v>
      </c>
      <c r="M84" s="162">
        <f t="shared" si="1"/>
        <v>298605</v>
      </c>
    </row>
    <row r="85" spans="3:13" ht="12.95" hidden="1" customHeight="1">
      <c r="C85" s="308"/>
      <c r="D85" s="205"/>
      <c r="E85" s="208" t="s">
        <v>193</v>
      </c>
      <c r="F85" s="155">
        <v>0</v>
      </c>
      <c r="G85" s="155">
        <v>0</v>
      </c>
      <c r="H85" s="156">
        <v>0</v>
      </c>
      <c r="I85" s="156">
        <v>0</v>
      </c>
      <c r="J85" s="156">
        <v>48258</v>
      </c>
      <c r="K85" s="155">
        <v>0</v>
      </c>
      <c r="L85" s="155">
        <v>6946</v>
      </c>
      <c r="M85" s="159">
        <f t="shared" si="1"/>
        <v>55204</v>
      </c>
    </row>
    <row r="86" spans="3:13" ht="12.95" hidden="1" customHeight="1">
      <c r="C86" s="308"/>
      <c r="D86" s="206"/>
      <c r="E86" s="209" t="s">
        <v>176</v>
      </c>
      <c r="F86" s="166">
        <v>0</v>
      </c>
      <c r="G86" s="166">
        <v>0</v>
      </c>
      <c r="H86" s="167">
        <v>0</v>
      </c>
      <c r="I86" s="167">
        <v>0</v>
      </c>
      <c r="J86" s="167">
        <v>0.34470000000000001</v>
      </c>
      <c r="K86" s="166" t="s">
        <v>178</v>
      </c>
      <c r="L86" s="166">
        <v>0.2049</v>
      </c>
      <c r="M86" s="168">
        <f>M85/M84</f>
        <v>0.18487299274961908</v>
      </c>
    </row>
    <row r="87" spans="3:13" ht="12.95" customHeight="1">
      <c r="C87" s="308"/>
      <c r="D87" s="204" t="s">
        <v>141</v>
      </c>
      <c r="E87" s="207" t="s">
        <v>177</v>
      </c>
      <c r="F87" s="160">
        <v>0</v>
      </c>
      <c r="G87" s="160">
        <v>0</v>
      </c>
      <c r="H87" s="161">
        <v>60000</v>
      </c>
      <c r="I87" s="161">
        <v>0</v>
      </c>
      <c r="J87" s="161">
        <v>1500</v>
      </c>
      <c r="K87" s="160">
        <v>0</v>
      </c>
      <c r="L87" s="160">
        <v>0</v>
      </c>
      <c r="M87" s="162">
        <f t="shared" si="1"/>
        <v>61500</v>
      </c>
    </row>
    <row r="88" spans="3:13" ht="12.95" customHeight="1">
      <c r="C88" s="308"/>
      <c r="D88" s="205"/>
      <c r="E88" s="208" t="s">
        <v>193</v>
      </c>
      <c r="F88" s="155">
        <v>0</v>
      </c>
      <c r="G88" s="155">
        <v>0</v>
      </c>
      <c r="H88" s="156">
        <v>0</v>
      </c>
      <c r="I88" s="156">
        <v>0</v>
      </c>
      <c r="J88" s="156">
        <v>0</v>
      </c>
      <c r="K88" s="155">
        <v>0</v>
      </c>
      <c r="L88" s="155">
        <v>0</v>
      </c>
      <c r="M88" s="159">
        <f t="shared" si="1"/>
        <v>0</v>
      </c>
    </row>
    <row r="89" spans="3:13" ht="12.95" customHeight="1">
      <c r="C89" s="308"/>
      <c r="D89" s="206"/>
      <c r="E89" s="209" t="s">
        <v>176</v>
      </c>
      <c r="F89" s="166">
        <v>0</v>
      </c>
      <c r="G89" s="166">
        <v>0</v>
      </c>
      <c r="H89" s="167">
        <v>0</v>
      </c>
      <c r="I89" s="167">
        <v>0</v>
      </c>
      <c r="J89" s="167">
        <v>0</v>
      </c>
      <c r="K89" s="166">
        <v>0</v>
      </c>
      <c r="L89" s="166">
        <v>0</v>
      </c>
      <c r="M89" s="168">
        <f>M88/M87</f>
        <v>0</v>
      </c>
    </row>
    <row r="90" spans="3:13" ht="12.95" customHeight="1">
      <c r="C90" s="308"/>
      <c r="D90" s="204" t="s">
        <v>142</v>
      </c>
      <c r="E90" s="207" t="s">
        <v>177</v>
      </c>
      <c r="F90" s="160">
        <v>558813</v>
      </c>
      <c r="G90" s="160">
        <v>431736</v>
      </c>
      <c r="H90" s="161">
        <v>78000</v>
      </c>
      <c r="I90" s="161">
        <v>492098</v>
      </c>
      <c r="J90" s="161">
        <v>652199</v>
      </c>
      <c r="K90" s="160">
        <v>303068</v>
      </c>
      <c r="L90" s="160">
        <v>46000</v>
      </c>
      <c r="M90" s="162">
        <f t="shared" si="1"/>
        <v>2561914</v>
      </c>
    </row>
    <row r="91" spans="3:13" ht="12.95" customHeight="1">
      <c r="C91" s="308"/>
      <c r="D91" s="205"/>
      <c r="E91" s="208" t="s">
        <v>193</v>
      </c>
      <c r="F91" s="155">
        <v>73953</v>
      </c>
      <c r="G91" s="155">
        <v>101999</v>
      </c>
      <c r="H91" s="156">
        <v>14583</v>
      </c>
      <c r="I91" s="156">
        <v>149092</v>
      </c>
      <c r="J91" s="156">
        <v>219511</v>
      </c>
      <c r="K91" s="155">
        <v>131453</v>
      </c>
      <c r="L91" s="155">
        <v>0</v>
      </c>
      <c r="M91" s="159">
        <f t="shared" si="1"/>
        <v>690591</v>
      </c>
    </row>
    <row r="92" spans="3:13" ht="12.95" customHeight="1">
      <c r="C92" s="308"/>
      <c r="D92" s="206"/>
      <c r="E92" s="209" t="s">
        <v>176</v>
      </c>
      <c r="F92" s="166">
        <v>0.1323</v>
      </c>
      <c r="G92" s="166">
        <v>0.23630000000000001</v>
      </c>
      <c r="H92" s="167">
        <v>0.187</v>
      </c>
      <c r="I92" s="167">
        <v>0.30299999999999999</v>
      </c>
      <c r="J92" s="167">
        <v>0.33660000000000001</v>
      </c>
      <c r="K92" s="166">
        <v>0.43369999999999997</v>
      </c>
      <c r="L92" s="166">
        <v>0</v>
      </c>
      <c r="M92" s="168">
        <f>M91/M90</f>
        <v>0.26956057072954048</v>
      </c>
    </row>
    <row r="93" spans="3:13" ht="12.95" hidden="1" customHeight="1">
      <c r="C93" s="308"/>
      <c r="D93" s="204" t="s">
        <v>143</v>
      </c>
      <c r="E93" s="207" t="s">
        <v>177</v>
      </c>
      <c r="F93" s="160">
        <v>2160</v>
      </c>
      <c r="G93" s="160">
        <v>15000</v>
      </c>
      <c r="H93" s="161">
        <v>25000</v>
      </c>
      <c r="I93" s="161">
        <v>0</v>
      </c>
      <c r="J93" s="161">
        <v>0</v>
      </c>
      <c r="K93" s="160">
        <v>0</v>
      </c>
      <c r="L93" s="160">
        <v>0</v>
      </c>
      <c r="M93" s="162">
        <f t="shared" si="1"/>
        <v>42160</v>
      </c>
    </row>
    <row r="94" spans="3:13" ht="12.95" hidden="1" customHeight="1">
      <c r="C94" s="308"/>
      <c r="D94" s="205"/>
      <c r="E94" s="208" t="s">
        <v>193</v>
      </c>
      <c r="F94" s="155">
        <v>720</v>
      </c>
      <c r="G94" s="155">
        <v>0</v>
      </c>
      <c r="H94" s="156">
        <v>1200</v>
      </c>
      <c r="I94" s="156">
        <v>0</v>
      </c>
      <c r="J94" s="156">
        <v>0</v>
      </c>
      <c r="K94" s="155">
        <v>0</v>
      </c>
      <c r="L94" s="155">
        <v>0</v>
      </c>
      <c r="M94" s="159">
        <f t="shared" si="1"/>
        <v>1920</v>
      </c>
    </row>
    <row r="95" spans="3:13" ht="12.95" hidden="1" customHeight="1">
      <c r="C95" s="308"/>
      <c r="D95" s="206"/>
      <c r="E95" s="209" t="s">
        <v>176</v>
      </c>
      <c r="F95" s="166">
        <v>0.33329999999999999</v>
      </c>
      <c r="G95" s="166">
        <v>0</v>
      </c>
      <c r="H95" s="167">
        <v>4.8000000000000001E-2</v>
      </c>
      <c r="I95" s="167" t="s">
        <v>178</v>
      </c>
      <c r="J95" s="167" t="s">
        <v>178</v>
      </c>
      <c r="K95" s="166" t="s">
        <v>178</v>
      </c>
      <c r="L95" s="166" t="s">
        <v>178</v>
      </c>
      <c r="M95" s="168">
        <f>M94/M93</f>
        <v>4.5540796963946868E-2</v>
      </c>
    </row>
    <row r="96" spans="3:13" ht="12.95" hidden="1" customHeight="1">
      <c r="C96" s="308"/>
      <c r="D96" s="204" t="s">
        <v>144</v>
      </c>
      <c r="E96" s="207" t="s">
        <v>177</v>
      </c>
      <c r="F96" s="160">
        <v>764642</v>
      </c>
      <c r="G96" s="160">
        <v>370631</v>
      </c>
      <c r="H96" s="161">
        <v>62039</v>
      </c>
      <c r="I96" s="161">
        <v>584230</v>
      </c>
      <c r="J96" s="161">
        <v>1724977</v>
      </c>
      <c r="K96" s="160">
        <v>426210</v>
      </c>
      <c r="L96" s="160">
        <v>76498</v>
      </c>
      <c r="M96" s="162">
        <f t="shared" si="1"/>
        <v>4009227</v>
      </c>
    </row>
    <row r="97" spans="3:13" ht="12.95" hidden="1" customHeight="1">
      <c r="C97" s="308"/>
      <c r="D97" s="205"/>
      <c r="E97" s="208" t="s">
        <v>193</v>
      </c>
      <c r="F97" s="155">
        <v>0</v>
      </c>
      <c r="G97" s="155">
        <v>0</v>
      </c>
      <c r="H97" s="156">
        <v>21210</v>
      </c>
      <c r="I97" s="156">
        <v>6192</v>
      </c>
      <c r="J97" s="156">
        <v>370673</v>
      </c>
      <c r="K97" s="155">
        <v>247204</v>
      </c>
      <c r="L97" s="155">
        <v>31515</v>
      </c>
      <c r="M97" s="159">
        <f t="shared" si="1"/>
        <v>676794</v>
      </c>
    </row>
    <row r="98" spans="3:13" ht="12.95" hidden="1" customHeight="1">
      <c r="C98" s="308"/>
      <c r="D98" s="206"/>
      <c r="E98" s="209" t="s">
        <v>176</v>
      </c>
      <c r="F98" s="166">
        <v>0</v>
      </c>
      <c r="G98" s="166">
        <v>0</v>
      </c>
      <c r="H98" s="167">
        <v>0.34189999999999998</v>
      </c>
      <c r="I98" s="167">
        <v>1.06E-2</v>
      </c>
      <c r="J98" s="167">
        <v>0.21490000000000001</v>
      </c>
      <c r="K98" s="166">
        <v>0.57999999999999996</v>
      </c>
      <c r="L98" s="166">
        <v>0.41199999999999998</v>
      </c>
      <c r="M98" s="168">
        <f>M97/M96</f>
        <v>0.16880909960947585</v>
      </c>
    </row>
    <row r="99" spans="3:13" ht="12.95" customHeight="1">
      <c r="C99" s="308"/>
      <c r="D99" s="204" t="s">
        <v>145</v>
      </c>
      <c r="E99" s="207" t="s">
        <v>177</v>
      </c>
      <c r="F99" s="160">
        <v>12069</v>
      </c>
      <c r="G99" s="160">
        <v>0</v>
      </c>
      <c r="H99" s="161">
        <v>2000</v>
      </c>
      <c r="I99" s="161">
        <v>0</v>
      </c>
      <c r="J99" s="161">
        <v>0</v>
      </c>
      <c r="K99" s="160">
        <v>0</v>
      </c>
      <c r="L99" s="160">
        <v>0</v>
      </c>
      <c r="M99" s="162">
        <f t="shared" si="1"/>
        <v>14069</v>
      </c>
    </row>
    <row r="100" spans="3:13" ht="12.95" customHeight="1">
      <c r="C100" s="308"/>
      <c r="D100" s="205"/>
      <c r="E100" s="208" t="s">
        <v>193</v>
      </c>
      <c r="F100" s="155">
        <v>0</v>
      </c>
      <c r="G100" s="155">
        <v>0</v>
      </c>
      <c r="H100" s="156">
        <v>0</v>
      </c>
      <c r="I100" s="156">
        <v>0</v>
      </c>
      <c r="J100" s="156">
        <v>0</v>
      </c>
      <c r="K100" s="155">
        <v>0</v>
      </c>
      <c r="L100" s="155">
        <v>0</v>
      </c>
      <c r="M100" s="159">
        <f t="shared" si="1"/>
        <v>0</v>
      </c>
    </row>
    <row r="101" spans="3:13" ht="12.95" customHeight="1">
      <c r="C101" s="308"/>
      <c r="D101" s="206"/>
      <c r="E101" s="209" t="s">
        <v>176</v>
      </c>
      <c r="F101" s="166">
        <v>0</v>
      </c>
      <c r="G101" s="166">
        <v>0</v>
      </c>
      <c r="H101" s="167">
        <v>0</v>
      </c>
      <c r="I101" s="167">
        <v>0</v>
      </c>
      <c r="J101" s="167">
        <v>0</v>
      </c>
      <c r="K101" s="166">
        <v>0</v>
      </c>
      <c r="L101" s="166">
        <v>0</v>
      </c>
      <c r="M101" s="168">
        <f>M100/M99</f>
        <v>0</v>
      </c>
    </row>
    <row r="102" spans="3:13" ht="12.95" customHeight="1">
      <c r="C102" s="308"/>
      <c r="D102" s="204" t="s">
        <v>146</v>
      </c>
      <c r="E102" s="207" t="s">
        <v>177</v>
      </c>
      <c r="F102" s="160">
        <v>86619</v>
      </c>
      <c r="G102" s="160">
        <v>60500</v>
      </c>
      <c r="H102" s="161">
        <v>1000</v>
      </c>
      <c r="I102" s="161">
        <v>40700</v>
      </c>
      <c r="J102" s="161">
        <v>7530</v>
      </c>
      <c r="K102" s="160">
        <v>0</v>
      </c>
      <c r="L102" s="160">
        <v>500</v>
      </c>
      <c r="M102" s="162">
        <f t="shared" si="1"/>
        <v>196849</v>
      </c>
    </row>
    <row r="103" spans="3:13" ht="12.95" customHeight="1">
      <c r="C103" s="308"/>
      <c r="D103" s="205"/>
      <c r="E103" s="208" t="s">
        <v>193</v>
      </c>
      <c r="F103" s="155">
        <v>0</v>
      </c>
      <c r="G103" s="155">
        <v>3350</v>
      </c>
      <c r="H103" s="156">
        <v>0</v>
      </c>
      <c r="I103" s="156">
        <v>0</v>
      </c>
      <c r="J103" s="156">
        <v>1000</v>
      </c>
      <c r="K103" s="155">
        <v>0</v>
      </c>
      <c r="L103" s="155">
        <v>0</v>
      </c>
      <c r="M103" s="159">
        <f t="shared" si="1"/>
        <v>4350</v>
      </c>
    </row>
    <row r="104" spans="3:13" ht="12.95" customHeight="1">
      <c r="C104" s="308"/>
      <c r="D104" s="206"/>
      <c r="E104" s="209" t="s">
        <v>176</v>
      </c>
      <c r="F104" s="166">
        <v>0</v>
      </c>
      <c r="G104" s="166">
        <v>5.5399999999999998E-2</v>
      </c>
      <c r="H104" s="167">
        <v>0</v>
      </c>
      <c r="I104" s="167">
        <v>0</v>
      </c>
      <c r="J104" s="167">
        <v>0.1328</v>
      </c>
      <c r="K104" s="166" t="s">
        <v>178</v>
      </c>
      <c r="L104" s="166">
        <v>0</v>
      </c>
      <c r="M104" s="168">
        <f>M103/M102</f>
        <v>2.2098156454947702E-2</v>
      </c>
    </row>
    <row r="105" spans="3:13" ht="12.95" customHeight="1">
      <c r="C105" s="308"/>
      <c r="D105" s="204" t="s">
        <v>147</v>
      </c>
      <c r="E105" s="207" t="s">
        <v>177</v>
      </c>
      <c r="F105" s="160">
        <v>9000</v>
      </c>
      <c r="G105" s="160">
        <v>4000</v>
      </c>
      <c r="H105" s="161">
        <v>2700</v>
      </c>
      <c r="I105" s="161">
        <v>24411</v>
      </c>
      <c r="J105" s="161">
        <v>0</v>
      </c>
      <c r="K105" s="160">
        <v>26763</v>
      </c>
      <c r="L105" s="160">
        <v>500</v>
      </c>
      <c r="M105" s="162">
        <f t="shared" si="1"/>
        <v>67374</v>
      </c>
    </row>
    <row r="106" spans="3:13" ht="12.95" customHeight="1">
      <c r="C106" s="308"/>
      <c r="D106" s="205"/>
      <c r="E106" s="208" t="s">
        <v>193</v>
      </c>
      <c r="F106" s="155">
        <v>884</v>
      </c>
      <c r="G106" s="155">
        <v>596</v>
      </c>
      <c r="H106" s="156">
        <v>337</v>
      </c>
      <c r="I106" s="156">
        <v>521</v>
      </c>
      <c r="J106" s="156">
        <v>0</v>
      </c>
      <c r="K106" s="155">
        <v>0</v>
      </c>
      <c r="L106" s="155">
        <v>120</v>
      </c>
      <c r="M106" s="159">
        <f t="shared" si="1"/>
        <v>2458</v>
      </c>
    </row>
    <row r="107" spans="3:13" ht="12.95" customHeight="1">
      <c r="C107" s="308"/>
      <c r="D107" s="206"/>
      <c r="E107" s="209" t="s">
        <v>176</v>
      </c>
      <c r="F107" s="166">
        <v>9.8199999999999996E-2</v>
      </c>
      <c r="G107" s="166">
        <v>0.14899999999999999</v>
      </c>
      <c r="H107" s="167">
        <v>0.12479999999999999</v>
      </c>
      <c r="I107" s="167">
        <v>2.1299999999999999E-2</v>
      </c>
      <c r="J107" s="167" t="s">
        <v>178</v>
      </c>
      <c r="K107" s="166">
        <v>0</v>
      </c>
      <c r="L107" s="166">
        <v>0.24</v>
      </c>
      <c r="M107" s="168">
        <f>M106/M105</f>
        <v>3.6482916258497346E-2</v>
      </c>
    </row>
    <row r="108" spans="3:13" ht="12.95" customHeight="1">
      <c r="C108" s="308"/>
      <c r="D108" s="204" t="s">
        <v>148</v>
      </c>
      <c r="E108" s="207" t="s">
        <v>177</v>
      </c>
      <c r="F108" s="160">
        <v>61740</v>
      </c>
      <c r="G108" s="160">
        <v>11500</v>
      </c>
      <c r="H108" s="161">
        <v>39500</v>
      </c>
      <c r="I108" s="161">
        <v>136500</v>
      </c>
      <c r="J108" s="161">
        <v>0</v>
      </c>
      <c r="K108" s="160">
        <v>100000</v>
      </c>
      <c r="L108" s="160">
        <v>1500</v>
      </c>
      <c r="M108" s="162">
        <f t="shared" si="1"/>
        <v>350740</v>
      </c>
    </row>
    <row r="109" spans="3:13" ht="12.95" customHeight="1">
      <c r="C109" s="308"/>
      <c r="D109" s="205"/>
      <c r="E109" s="208" t="s">
        <v>193</v>
      </c>
      <c r="F109" s="155">
        <v>8260</v>
      </c>
      <c r="G109" s="155">
        <v>2100</v>
      </c>
      <c r="H109" s="156">
        <v>12210</v>
      </c>
      <c r="I109" s="156">
        <v>12320</v>
      </c>
      <c r="J109" s="156">
        <v>0</v>
      </c>
      <c r="K109" s="155">
        <v>79610</v>
      </c>
      <c r="L109" s="155">
        <v>840</v>
      </c>
      <c r="M109" s="159">
        <f t="shared" si="1"/>
        <v>115340</v>
      </c>
    </row>
    <row r="110" spans="3:13" ht="12.95" customHeight="1">
      <c r="C110" s="308"/>
      <c r="D110" s="206"/>
      <c r="E110" s="209" t="s">
        <v>176</v>
      </c>
      <c r="F110" s="166">
        <v>0.1338</v>
      </c>
      <c r="G110" s="166">
        <v>0.18260000000000001</v>
      </c>
      <c r="H110" s="167">
        <v>0.30909999999999999</v>
      </c>
      <c r="I110" s="167">
        <v>9.0300000000000005E-2</v>
      </c>
      <c r="J110" s="167" t="s">
        <v>178</v>
      </c>
      <c r="K110" s="166">
        <v>0.79610000000000003</v>
      </c>
      <c r="L110" s="166">
        <v>0.56000000000000005</v>
      </c>
      <c r="M110" s="168">
        <f>M109/M108</f>
        <v>0.32884757940354681</v>
      </c>
    </row>
    <row r="111" spans="3:13" ht="12.95" customHeight="1">
      <c r="C111" s="308"/>
      <c r="D111" s="204" t="s">
        <v>149</v>
      </c>
      <c r="E111" s="207" t="s">
        <v>177</v>
      </c>
      <c r="F111" s="160">
        <v>20000</v>
      </c>
      <c r="G111" s="160">
        <v>0</v>
      </c>
      <c r="H111" s="161">
        <v>0</v>
      </c>
      <c r="I111" s="161">
        <v>0</v>
      </c>
      <c r="J111" s="161">
        <v>0</v>
      </c>
      <c r="K111" s="160">
        <v>0</v>
      </c>
      <c r="L111" s="160">
        <v>0</v>
      </c>
      <c r="M111" s="162">
        <f t="shared" si="1"/>
        <v>20000</v>
      </c>
    </row>
    <row r="112" spans="3:13" ht="12.95" customHeight="1">
      <c r="C112" s="308"/>
      <c r="D112" s="205"/>
      <c r="E112" s="208" t="s">
        <v>193</v>
      </c>
      <c r="F112" s="155">
        <v>0</v>
      </c>
      <c r="G112" s="155">
        <v>0</v>
      </c>
      <c r="H112" s="156">
        <v>0</v>
      </c>
      <c r="I112" s="156">
        <v>0</v>
      </c>
      <c r="J112" s="156">
        <v>0</v>
      </c>
      <c r="K112" s="155">
        <v>0</v>
      </c>
      <c r="L112" s="155">
        <v>0</v>
      </c>
      <c r="M112" s="159">
        <f t="shared" si="1"/>
        <v>0</v>
      </c>
    </row>
    <row r="113" spans="3:13" ht="12.95" customHeight="1">
      <c r="C113" s="308"/>
      <c r="D113" s="206"/>
      <c r="E113" s="209" t="s">
        <v>176</v>
      </c>
      <c r="F113" s="166">
        <v>0</v>
      </c>
      <c r="G113" s="166">
        <v>0</v>
      </c>
      <c r="H113" s="167">
        <v>0</v>
      </c>
      <c r="I113" s="167">
        <v>0</v>
      </c>
      <c r="J113" s="167">
        <v>0</v>
      </c>
      <c r="K113" s="166">
        <v>0</v>
      </c>
      <c r="L113" s="166">
        <v>0</v>
      </c>
      <c r="M113" s="168">
        <f>M112/M111</f>
        <v>0</v>
      </c>
    </row>
    <row r="114" spans="3:13" ht="12.95" customHeight="1">
      <c r="C114" s="308"/>
      <c r="D114" s="204" t="s">
        <v>150</v>
      </c>
      <c r="E114" s="207" t="s">
        <v>177</v>
      </c>
      <c r="F114" s="160">
        <v>247040</v>
      </c>
      <c r="G114" s="160">
        <v>40500</v>
      </c>
      <c r="H114" s="161">
        <v>48000</v>
      </c>
      <c r="I114" s="161">
        <v>2500</v>
      </c>
      <c r="J114" s="161">
        <v>0</v>
      </c>
      <c r="K114" s="160">
        <v>3500</v>
      </c>
      <c r="L114" s="160">
        <v>5500</v>
      </c>
      <c r="M114" s="162">
        <f t="shared" si="1"/>
        <v>347040</v>
      </c>
    </row>
    <row r="115" spans="3:13" ht="12.95" customHeight="1">
      <c r="C115" s="308"/>
      <c r="D115" s="205"/>
      <c r="E115" s="208" t="s">
        <v>193</v>
      </c>
      <c r="F115" s="155">
        <v>5190</v>
      </c>
      <c r="G115" s="155">
        <v>0</v>
      </c>
      <c r="H115" s="156">
        <v>0</v>
      </c>
      <c r="I115" s="156">
        <v>0</v>
      </c>
      <c r="J115" s="156">
        <v>0</v>
      </c>
      <c r="K115" s="155">
        <v>0</v>
      </c>
      <c r="L115" s="155">
        <v>2000</v>
      </c>
      <c r="M115" s="159">
        <f t="shared" si="1"/>
        <v>7190</v>
      </c>
    </row>
    <row r="116" spans="3:13" ht="12.95" customHeight="1">
      <c r="C116" s="308"/>
      <c r="D116" s="206"/>
      <c r="E116" s="209" t="s">
        <v>176</v>
      </c>
      <c r="F116" s="166">
        <v>2.1000000000000001E-2</v>
      </c>
      <c r="G116" s="166">
        <v>0</v>
      </c>
      <c r="H116" s="167">
        <v>0</v>
      </c>
      <c r="I116" s="167">
        <v>0</v>
      </c>
      <c r="J116" s="167" t="s">
        <v>178</v>
      </c>
      <c r="K116" s="166">
        <v>0</v>
      </c>
      <c r="L116" s="166">
        <v>0.36359999999999998</v>
      </c>
      <c r="M116" s="168">
        <f>M115/M114</f>
        <v>2.071807284462886E-2</v>
      </c>
    </row>
    <row r="117" spans="3:13" ht="12.95" customHeight="1">
      <c r="C117" s="308"/>
      <c r="D117" s="204" t="s">
        <v>151</v>
      </c>
      <c r="E117" s="207" t="s">
        <v>177</v>
      </c>
      <c r="F117" s="160">
        <v>27000</v>
      </c>
      <c r="G117" s="160">
        <v>2916</v>
      </c>
      <c r="H117" s="161">
        <v>7000</v>
      </c>
      <c r="I117" s="161">
        <v>0</v>
      </c>
      <c r="J117" s="161">
        <v>0</v>
      </c>
      <c r="K117" s="160">
        <v>0</v>
      </c>
      <c r="L117" s="160">
        <v>0</v>
      </c>
      <c r="M117" s="162">
        <f t="shared" si="1"/>
        <v>36916</v>
      </c>
    </row>
    <row r="118" spans="3:13" ht="12.95" customHeight="1">
      <c r="C118" s="308"/>
      <c r="D118" s="205"/>
      <c r="E118" s="208" t="s">
        <v>193</v>
      </c>
      <c r="F118" s="155">
        <v>0</v>
      </c>
      <c r="G118" s="155">
        <v>0</v>
      </c>
      <c r="H118" s="156">
        <v>0</v>
      </c>
      <c r="I118" s="156">
        <v>0</v>
      </c>
      <c r="J118" s="156">
        <v>0</v>
      </c>
      <c r="K118" s="155">
        <v>0</v>
      </c>
      <c r="L118" s="155">
        <v>0</v>
      </c>
      <c r="M118" s="159">
        <f t="shared" si="1"/>
        <v>0</v>
      </c>
    </row>
    <row r="119" spans="3:13" ht="12.95" customHeight="1">
      <c r="C119" s="308"/>
      <c r="D119" s="206"/>
      <c r="E119" s="209" t="s">
        <v>176</v>
      </c>
      <c r="F119" s="166">
        <v>0</v>
      </c>
      <c r="G119" s="166">
        <v>0</v>
      </c>
      <c r="H119" s="167">
        <v>0</v>
      </c>
      <c r="I119" s="167">
        <v>0</v>
      </c>
      <c r="J119" s="167">
        <v>0</v>
      </c>
      <c r="K119" s="166">
        <v>0</v>
      </c>
      <c r="L119" s="166">
        <v>0</v>
      </c>
      <c r="M119" s="168">
        <f>M118/M117</f>
        <v>0</v>
      </c>
    </row>
    <row r="120" spans="3:13" ht="12.95" customHeight="1">
      <c r="C120" s="308"/>
      <c r="D120" s="204" t="s">
        <v>152</v>
      </c>
      <c r="E120" s="207" t="s">
        <v>177</v>
      </c>
      <c r="F120" s="160">
        <v>0</v>
      </c>
      <c r="G120" s="160">
        <v>84</v>
      </c>
      <c r="H120" s="161">
        <v>0</v>
      </c>
      <c r="I120" s="161">
        <v>4000</v>
      </c>
      <c r="J120" s="161">
        <v>0</v>
      </c>
      <c r="K120" s="160">
        <v>0</v>
      </c>
      <c r="L120" s="160">
        <v>0</v>
      </c>
      <c r="M120" s="162">
        <f t="shared" si="1"/>
        <v>4084</v>
      </c>
    </row>
    <row r="121" spans="3:13" ht="12.95" customHeight="1">
      <c r="C121" s="308"/>
      <c r="D121" s="205"/>
      <c r="E121" s="208" t="s">
        <v>193</v>
      </c>
      <c r="F121" s="155">
        <v>0</v>
      </c>
      <c r="G121" s="155">
        <v>84</v>
      </c>
      <c r="H121" s="156">
        <v>0</v>
      </c>
      <c r="I121" s="156">
        <v>0</v>
      </c>
      <c r="J121" s="156">
        <v>0</v>
      </c>
      <c r="K121" s="155">
        <v>0</v>
      </c>
      <c r="L121" s="155">
        <v>0</v>
      </c>
      <c r="M121" s="159">
        <f t="shared" si="1"/>
        <v>84</v>
      </c>
    </row>
    <row r="122" spans="3:13" ht="12.95" customHeight="1">
      <c r="C122" s="308"/>
      <c r="D122" s="206"/>
      <c r="E122" s="209" t="s">
        <v>176</v>
      </c>
      <c r="F122" s="166" t="s">
        <v>178</v>
      </c>
      <c r="G122" s="166">
        <v>1</v>
      </c>
      <c r="H122" s="167" t="s">
        <v>178</v>
      </c>
      <c r="I122" s="167">
        <v>0</v>
      </c>
      <c r="J122" s="167" t="s">
        <v>178</v>
      </c>
      <c r="K122" s="166" t="s">
        <v>178</v>
      </c>
      <c r="L122" s="166" t="s">
        <v>178</v>
      </c>
      <c r="M122" s="168">
        <f>M121/M120</f>
        <v>2.0568070519098921E-2</v>
      </c>
    </row>
    <row r="123" spans="3:13" ht="12.95" customHeight="1">
      <c r="C123" s="308"/>
      <c r="D123" s="204" t="s">
        <v>153</v>
      </c>
      <c r="E123" s="207" t="s">
        <v>177</v>
      </c>
      <c r="F123" s="160">
        <v>1500</v>
      </c>
      <c r="G123" s="160">
        <v>500</v>
      </c>
      <c r="H123" s="161">
        <v>17800</v>
      </c>
      <c r="I123" s="161">
        <v>0</v>
      </c>
      <c r="J123" s="161">
        <v>0</v>
      </c>
      <c r="K123" s="160">
        <v>1000</v>
      </c>
      <c r="L123" s="160">
        <v>0</v>
      </c>
      <c r="M123" s="162">
        <f t="shared" si="1"/>
        <v>20800</v>
      </c>
    </row>
    <row r="124" spans="3:13" ht="12.95" customHeight="1">
      <c r="C124" s="308"/>
      <c r="D124" s="205"/>
      <c r="E124" s="208" t="s">
        <v>193</v>
      </c>
      <c r="F124" s="155">
        <v>0</v>
      </c>
      <c r="G124" s="155">
        <v>100</v>
      </c>
      <c r="H124" s="156">
        <v>0</v>
      </c>
      <c r="I124" s="156">
        <v>0</v>
      </c>
      <c r="J124" s="156">
        <v>0</v>
      </c>
      <c r="K124" s="155">
        <v>0</v>
      </c>
      <c r="L124" s="155">
        <v>0</v>
      </c>
      <c r="M124" s="159">
        <f t="shared" si="1"/>
        <v>100</v>
      </c>
    </row>
    <row r="125" spans="3:13" ht="12.95" customHeight="1">
      <c r="C125" s="308"/>
      <c r="D125" s="206"/>
      <c r="E125" s="209" t="s">
        <v>176</v>
      </c>
      <c r="F125" s="166">
        <v>0</v>
      </c>
      <c r="G125" s="166">
        <v>0.2</v>
      </c>
      <c r="H125" s="167">
        <v>0</v>
      </c>
      <c r="I125" s="167" t="s">
        <v>178</v>
      </c>
      <c r="J125" s="167" t="s">
        <v>178</v>
      </c>
      <c r="K125" s="166">
        <v>0</v>
      </c>
      <c r="L125" s="166" t="s">
        <v>178</v>
      </c>
      <c r="M125" s="168">
        <f>M124/M123</f>
        <v>4.807692307692308E-3</v>
      </c>
    </row>
    <row r="126" spans="3:13" ht="12.95" customHeight="1">
      <c r="C126" s="308"/>
      <c r="D126" s="204" t="s">
        <v>154</v>
      </c>
      <c r="E126" s="207" t="s">
        <v>177</v>
      </c>
      <c r="F126" s="160">
        <v>0</v>
      </c>
      <c r="G126" s="160">
        <v>0</v>
      </c>
      <c r="H126" s="161">
        <v>0</v>
      </c>
      <c r="I126" s="161">
        <v>0</v>
      </c>
      <c r="J126" s="161">
        <v>26293</v>
      </c>
      <c r="K126" s="160">
        <v>0</v>
      </c>
      <c r="L126" s="160">
        <v>0</v>
      </c>
      <c r="M126" s="162">
        <f t="shared" si="1"/>
        <v>26293</v>
      </c>
    </row>
    <row r="127" spans="3:13" ht="12.95" customHeight="1">
      <c r="C127" s="308"/>
      <c r="D127" s="205"/>
      <c r="E127" s="208" t="s">
        <v>193</v>
      </c>
      <c r="F127" s="155">
        <v>0</v>
      </c>
      <c r="G127" s="155">
        <v>0</v>
      </c>
      <c r="H127" s="156">
        <v>0</v>
      </c>
      <c r="I127" s="156">
        <v>0</v>
      </c>
      <c r="J127" s="156">
        <v>15960</v>
      </c>
      <c r="K127" s="155">
        <v>0</v>
      </c>
      <c r="L127" s="155">
        <v>0</v>
      </c>
      <c r="M127" s="159">
        <f t="shared" si="1"/>
        <v>15960</v>
      </c>
    </row>
    <row r="128" spans="3:13" ht="12.95" customHeight="1">
      <c r="C128" s="308"/>
      <c r="D128" s="206"/>
      <c r="E128" s="209" t="s">
        <v>176</v>
      </c>
      <c r="F128" s="166" t="s">
        <v>178</v>
      </c>
      <c r="G128" s="166" t="s">
        <v>178</v>
      </c>
      <c r="H128" s="167" t="s">
        <v>178</v>
      </c>
      <c r="I128" s="167" t="s">
        <v>178</v>
      </c>
      <c r="J128" s="167">
        <v>0.60699999999999998</v>
      </c>
      <c r="K128" s="166" t="s">
        <v>178</v>
      </c>
      <c r="L128" s="166" t="s">
        <v>178</v>
      </c>
      <c r="M128" s="168">
        <f>M127/M126</f>
        <v>0.60700566690754199</v>
      </c>
    </row>
    <row r="129" spans="3:13" ht="12.95" customHeight="1">
      <c r="C129" s="308"/>
      <c r="D129" s="204" t="s">
        <v>155</v>
      </c>
      <c r="E129" s="207" t="s">
        <v>177</v>
      </c>
      <c r="F129" s="160">
        <v>0</v>
      </c>
      <c r="G129" s="160">
        <v>0</v>
      </c>
      <c r="H129" s="161">
        <v>0</v>
      </c>
      <c r="I129" s="161">
        <v>0</v>
      </c>
      <c r="J129" s="161">
        <v>9000</v>
      </c>
      <c r="K129" s="160">
        <v>0</v>
      </c>
      <c r="L129" s="160">
        <v>0</v>
      </c>
      <c r="M129" s="162">
        <f t="shared" si="1"/>
        <v>9000</v>
      </c>
    </row>
    <row r="130" spans="3:13" ht="12.95" customHeight="1">
      <c r="C130" s="308"/>
      <c r="D130" s="205"/>
      <c r="E130" s="208" t="s">
        <v>193</v>
      </c>
      <c r="F130" s="155">
        <v>0</v>
      </c>
      <c r="G130" s="155">
        <v>0</v>
      </c>
      <c r="H130" s="156">
        <v>0</v>
      </c>
      <c r="I130" s="156">
        <v>0</v>
      </c>
      <c r="J130" s="156">
        <v>0</v>
      </c>
      <c r="K130" s="155">
        <v>0</v>
      </c>
      <c r="L130" s="155">
        <v>0</v>
      </c>
      <c r="M130" s="159">
        <f t="shared" si="1"/>
        <v>0</v>
      </c>
    </row>
    <row r="131" spans="3:13" ht="12.95" customHeight="1">
      <c r="C131" s="308"/>
      <c r="D131" s="206"/>
      <c r="E131" s="209" t="s">
        <v>176</v>
      </c>
      <c r="F131" s="166">
        <v>0</v>
      </c>
      <c r="G131" s="166">
        <v>0</v>
      </c>
      <c r="H131" s="167">
        <v>0</v>
      </c>
      <c r="I131" s="167">
        <v>0</v>
      </c>
      <c r="J131" s="167">
        <v>0</v>
      </c>
      <c r="K131" s="166">
        <v>0</v>
      </c>
      <c r="L131" s="166">
        <v>0</v>
      </c>
      <c r="M131" s="168">
        <f>M130/M129</f>
        <v>0</v>
      </c>
    </row>
    <row r="132" spans="3:13" ht="12.95" hidden="1" customHeight="1">
      <c r="C132" s="308"/>
      <c r="D132" s="204" t="s">
        <v>156</v>
      </c>
      <c r="E132" s="207" t="s">
        <v>177</v>
      </c>
      <c r="F132" s="160">
        <v>100013</v>
      </c>
      <c r="G132" s="160">
        <v>2000</v>
      </c>
      <c r="H132" s="161">
        <v>10000</v>
      </c>
      <c r="I132" s="161">
        <v>0</v>
      </c>
      <c r="J132" s="161">
        <v>0</v>
      </c>
      <c r="K132" s="160">
        <v>0</v>
      </c>
      <c r="L132" s="160">
        <v>1000</v>
      </c>
      <c r="M132" s="162">
        <f t="shared" si="1"/>
        <v>113013</v>
      </c>
    </row>
    <row r="133" spans="3:13" ht="12.95" hidden="1" customHeight="1">
      <c r="C133" s="308"/>
      <c r="D133" s="205"/>
      <c r="E133" s="208" t="s">
        <v>193</v>
      </c>
      <c r="F133" s="155">
        <v>100013</v>
      </c>
      <c r="G133" s="155">
        <v>0</v>
      </c>
      <c r="H133" s="156">
        <v>0</v>
      </c>
      <c r="I133" s="156">
        <v>0</v>
      </c>
      <c r="J133" s="156">
        <v>0</v>
      </c>
      <c r="K133" s="155">
        <v>0</v>
      </c>
      <c r="L133" s="155">
        <v>0</v>
      </c>
      <c r="M133" s="159">
        <f t="shared" si="1"/>
        <v>100013</v>
      </c>
    </row>
    <row r="134" spans="3:13" ht="12.95" hidden="1" customHeight="1">
      <c r="C134" s="308"/>
      <c r="D134" s="206"/>
      <c r="E134" s="209" t="s">
        <v>176</v>
      </c>
      <c r="F134" s="166">
        <v>1</v>
      </c>
      <c r="G134" s="166">
        <v>0</v>
      </c>
      <c r="H134" s="167">
        <v>0</v>
      </c>
      <c r="I134" s="167" t="s">
        <v>178</v>
      </c>
      <c r="J134" s="167" t="s">
        <v>178</v>
      </c>
      <c r="K134" s="166" t="s">
        <v>178</v>
      </c>
      <c r="L134" s="166">
        <v>0</v>
      </c>
      <c r="M134" s="168">
        <f>M133/M132</f>
        <v>0.8849689858688824</v>
      </c>
    </row>
    <row r="135" spans="3:13" ht="12.95" hidden="1" customHeight="1">
      <c r="C135" s="308"/>
      <c r="D135" s="204" t="s">
        <v>157</v>
      </c>
      <c r="E135" s="207" t="s">
        <v>177</v>
      </c>
      <c r="F135" s="160">
        <v>0</v>
      </c>
      <c r="G135" s="160">
        <v>27000</v>
      </c>
      <c r="H135" s="161">
        <v>0</v>
      </c>
      <c r="I135" s="161">
        <v>0</v>
      </c>
      <c r="J135" s="161">
        <v>24338</v>
      </c>
      <c r="K135" s="160">
        <v>0</v>
      </c>
      <c r="L135" s="160">
        <v>0</v>
      </c>
      <c r="M135" s="162">
        <f t="shared" ref="M135:M157" si="2">SUM(F135:L135)</f>
        <v>51338</v>
      </c>
    </row>
    <row r="136" spans="3:13" ht="12.95" hidden="1" customHeight="1">
      <c r="C136" s="308"/>
      <c r="D136" s="205"/>
      <c r="E136" s="208" t="s">
        <v>193</v>
      </c>
      <c r="F136" s="155">
        <v>0</v>
      </c>
      <c r="G136" s="155">
        <v>0</v>
      </c>
      <c r="H136" s="156">
        <v>0</v>
      </c>
      <c r="I136" s="156">
        <v>0</v>
      </c>
      <c r="J136" s="156">
        <v>3500</v>
      </c>
      <c r="K136" s="155">
        <v>0</v>
      </c>
      <c r="L136" s="155">
        <v>0</v>
      </c>
      <c r="M136" s="159">
        <f t="shared" si="2"/>
        <v>3500</v>
      </c>
    </row>
    <row r="137" spans="3:13" ht="12.95" hidden="1" customHeight="1">
      <c r="C137" s="308"/>
      <c r="D137" s="206"/>
      <c r="E137" s="209" t="s">
        <v>176</v>
      </c>
      <c r="F137" s="166" t="s">
        <v>178</v>
      </c>
      <c r="G137" s="166">
        <v>0</v>
      </c>
      <c r="H137" s="167" t="s">
        <v>178</v>
      </c>
      <c r="I137" s="167" t="s">
        <v>178</v>
      </c>
      <c r="J137" s="167">
        <v>0.14380000000000001</v>
      </c>
      <c r="K137" s="166" t="s">
        <v>178</v>
      </c>
      <c r="L137" s="166" t="s">
        <v>178</v>
      </c>
      <c r="M137" s="168">
        <f>M136/M135</f>
        <v>6.817562039814562E-2</v>
      </c>
    </row>
    <row r="138" spans="3:13" ht="12.95" hidden="1" customHeight="1">
      <c r="C138" s="308"/>
      <c r="D138" s="204" t="s">
        <v>158</v>
      </c>
      <c r="E138" s="207" t="s">
        <v>177</v>
      </c>
      <c r="F138" s="160">
        <v>0</v>
      </c>
      <c r="G138" s="160">
        <v>0</v>
      </c>
      <c r="H138" s="161">
        <v>266000</v>
      </c>
      <c r="I138" s="161">
        <v>0</v>
      </c>
      <c r="J138" s="161">
        <v>0</v>
      </c>
      <c r="K138" s="160">
        <v>0</v>
      </c>
      <c r="L138" s="160">
        <v>0</v>
      </c>
      <c r="M138" s="162">
        <f t="shared" si="2"/>
        <v>266000</v>
      </c>
    </row>
    <row r="139" spans="3:13" ht="12.95" hidden="1" customHeight="1">
      <c r="C139" s="308"/>
      <c r="D139" s="205"/>
      <c r="E139" s="208" t="s">
        <v>193</v>
      </c>
      <c r="F139" s="155">
        <v>0</v>
      </c>
      <c r="G139" s="155">
        <v>0</v>
      </c>
      <c r="H139" s="156">
        <v>56000</v>
      </c>
      <c r="I139" s="156">
        <v>0</v>
      </c>
      <c r="J139" s="156">
        <v>0</v>
      </c>
      <c r="K139" s="155">
        <v>0</v>
      </c>
      <c r="L139" s="155">
        <v>0</v>
      </c>
      <c r="M139" s="159">
        <f t="shared" si="2"/>
        <v>56000</v>
      </c>
    </row>
    <row r="140" spans="3:13" ht="12.95" hidden="1" customHeight="1">
      <c r="C140" s="308"/>
      <c r="D140" s="206"/>
      <c r="E140" s="209" t="s">
        <v>176</v>
      </c>
      <c r="F140" s="166" t="s">
        <v>178</v>
      </c>
      <c r="G140" s="166" t="s">
        <v>178</v>
      </c>
      <c r="H140" s="167">
        <v>0.21049999999999999</v>
      </c>
      <c r="I140" s="167" t="s">
        <v>178</v>
      </c>
      <c r="J140" s="167" t="s">
        <v>178</v>
      </c>
      <c r="K140" s="166" t="s">
        <v>178</v>
      </c>
      <c r="L140" s="166" t="s">
        <v>178</v>
      </c>
      <c r="M140" s="168">
        <f>M139/M138</f>
        <v>0.21052631578947367</v>
      </c>
    </row>
    <row r="141" spans="3:13" ht="12.95" hidden="1" customHeight="1">
      <c r="C141" s="308"/>
      <c r="D141" s="204" t="s">
        <v>159</v>
      </c>
      <c r="E141" s="207" t="s">
        <v>177</v>
      </c>
      <c r="F141" s="160">
        <v>0</v>
      </c>
      <c r="G141" s="160">
        <v>0</v>
      </c>
      <c r="H141" s="161">
        <v>5838</v>
      </c>
      <c r="I141" s="161">
        <v>0</v>
      </c>
      <c r="J141" s="161">
        <v>0</v>
      </c>
      <c r="K141" s="160">
        <v>0</v>
      </c>
      <c r="L141" s="160">
        <v>0</v>
      </c>
      <c r="M141" s="162">
        <f t="shared" si="2"/>
        <v>5838</v>
      </c>
    </row>
    <row r="142" spans="3:13" ht="12.95" hidden="1" customHeight="1">
      <c r="C142" s="308"/>
      <c r="D142" s="205"/>
      <c r="E142" s="208" t="s">
        <v>193</v>
      </c>
      <c r="F142" s="155">
        <v>0</v>
      </c>
      <c r="G142" s="155">
        <v>0</v>
      </c>
      <c r="H142" s="156">
        <v>0</v>
      </c>
      <c r="I142" s="156">
        <v>0</v>
      </c>
      <c r="J142" s="156">
        <v>0</v>
      </c>
      <c r="K142" s="155">
        <v>0</v>
      </c>
      <c r="L142" s="155">
        <v>0</v>
      </c>
      <c r="M142" s="159">
        <f t="shared" si="2"/>
        <v>0</v>
      </c>
    </row>
    <row r="143" spans="3:13" ht="12.95" hidden="1" customHeight="1">
      <c r="C143" s="308"/>
      <c r="D143" s="206"/>
      <c r="E143" s="209" t="s">
        <v>176</v>
      </c>
      <c r="F143" s="166">
        <v>0</v>
      </c>
      <c r="G143" s="166">
        <v>0</v>
      </c>
      <c r="H143" s="167">
        <v>0</v>
      </c>
      <c r="I143" s="167">
        <v>0</v>
      </c>
      <c r="J143" s="167">
        <v>0</v>
      </c>
      <c r="K143" s="166">
        <v>0</v>
      </c>
      <c r="L143" s="166">
        <v>0</v>
      </c>
      <c r="M143" s="168">
        <f>M142/M141</f>
        <v>0</v>
      </c>
    </row>
    <row r="144" spans="3:13" ht="12.95" customHeight="1">
      <c r="C144" s="308"/>
      <c r="D144" s="204" t="s">
        <v>160</v>
      </c>
      <c r="E144" s="207" t="s">
        <v>177</v>
      </c>
      <c r="F144" s="160">
        <v>47603</v>
      </c>
      <c r="G144" s="160">
        <v>41541</v>
      </c>
      <c r="H144" s="161">
        <v>31728</v>
      </c>
      <c r="I144" s="161">
        <v>38570</v>
      </c>
      <c r="J144" s="161">
        <v>0</v>
      </c>
      <c r="K144" s="160">
        <v>500</v>
      </c>
      <c r="L144" s="160">
        <v>0</v>
      </c>
      <c r="M144" s="162">
        <f t="shared" si="2"/>
        <v>159942</v>
      </c>
    </row>
    <row r="145" spans="3:13" ht="12.95" customHeight="1">
      <c r="C145" s="308"/>
      <c r="D145" s="205"/>
      <c r="E145" s="208" t="s">
        <v>193</v>
      </c>
      <c r="F145" s="155">
        <v>5480</v>
      </c>
      <c r="G145" s="155">
        <v>4103</v>
      </c>
      <c r="H145" s="156">
        <v>2000</v>
      </c>
      <c r="I145" s="156">
        <v>0</v>
      </c>
      <c r="J145" s="156">
        <v>0</v>
      </c>
      <c r="K145" s="155">
        <v>0</v>
      </c>
      <c r="L145" s="155">
        <v>0</v>
      </c>
      <c r="M145" s="159">
        <f t="shared" si="2"/>
        <v>11583</v>
      </c>
    </row>
    <row r="146" spans="3:13" ht="12.95" customHeight="1">
      <c r="C146" s="308"/>
      <c r="D146" s="206"/>
      <c r="E146" s="209" t="s">
        <v>176</v>
      </c>
      <c r="F146" s="166">
        <v>0.11509999999999999</v>
      </c>
      <c r="G146" s="166">
        <v>9.8799999999999999E-2</v>
      </c>
      <c r="H146" s="167">
        <v>6.3E-2</v>
      </c>
      <c r="I146" s="167">
        <v>0</v>
      </c>
      <c r="J146" s="167" t="s">
        <v>178</v>
      </c>
      <c r="K146" s="166">
        <v>0</v>
      </c>
      <c r="L146" s="166" t="s">
        <v>178</v>
      </c>
      <c r="M146" s="168">
        <f>M145/M144</f>
        <v>7.2420002250815921E-2</v>
      </c>
    </row>
    <row r="147" spans="3:13" ht="12.95" customHeight="1">
      <c r="C147" s="308"/>
      <c r="D147" s="204" t="s">
        <v>161</v>
      </c>
      <c r="E147" s="207" t="s">
        <v>177</v>
      </c>
      <c r="F147" s="160">
        <v>33007</v>
      </c>
      <c r="G147" s="160">
        <v>4000</v>
      </c>
      <c r="H147" s="161">
        <v>0</v>
      </c>
      <c r="I147" s="161">
        <v>10500</v>
      </c>
      <c r="J147" s="161">
        <v>423763</v>
      </c>
      <c r="K147" s="160">
        <v>0</v>
      </c>
      <c r="L147" s="160">
        <v>180000</v>
      </c>
      <c r="M147" s="162">
        <f t="shared" si="2"/>
        <v>651270</v>
      </c>
    </row>
    <row r="148" spans="3:13" ht="12.95" customHeight="1">
      <c r="C148" s="308"/>
      <c r="D148" s="205"/>
      <c r="E148" s="208" t="s">
        <v>193</v>
      </c>
      <c r="F148" s="155">
        <v>21600</v>
      </c>
      <c r="G148" s="155">
        <v>2800</v>
      </c>
      <c r="H148" s="156">
        <v>0</v>
      </c>
      <c r="I148" s="156">
        <v>600</v>
      </c>
      <c r="J148" s="156">
        <v>0</v>
      </c>
      <c r="K148" s="155">
        <v>0</v>
      </c>
      <c r="L148" s="155">
        <v>56352</v>
      </c>
      <c r="M148" s="159">
        <f t="shared" si="2"/>
        <v>81352</v>
      </c>
    </row>
    <row r="149" spans="3:13" ht="12.95" customHeight="1">
      <c r="C149" s="308"/>
      <c r="D149" s="206"/>
      <c r="E149" s="209" t="s">
        <v>176</v>
      </c>
      <c r="F149" s="166">
        <v>0.65439999999999998</v>
      </c>
      <c r="G149" s="166">
        <v>0.7</v>
      </c>
      <c r="H149" s="167" t="s">
        <v>178</v>
      </c>
      <c r="I149" s="167">
        <v>5.7099999999999998E-2</v>
      </c>
      <c r="J149" s="167">
        <v>0</v>
      </c>
      <c r="K149" s="166" t="s">
        <v>178</v>
      </c>
      <c r="L149" s="166">
        <v>0.31309999999999999</v>
      </c>
      <c r="M149" s="168">
        <f>M148/M147</f>
        <v>0.12491286256084266</v>
      </c>
    </row>
    <row r="150" spans="3:13" ht="12.95" customHeight="1">
      <c r="C150" s="308"/>
      <c r="D150" s="204" t="s">
        <v>162</v>
      </c>
      <c r="E150" s="207" t="s">
        <v>177</v>
      </c>
      <c r="F150" s="160">
        <v>3238761</v>
      </c>
      <c r="G150" s="160">
        <v>762080</v>
      </c>
      <c r="H150" s="161">
        <v>841338</v>
      </c>
      <c r="I150" s="161">
        <v>1881006</v>
      </c>
      <c r="J150" s="161">
        <v>1488064</v>
      </c>
      <c r="K150" s="160">
        <v>549215</v>
      </c>
      <c r="L150" s="160">
        <v>74800</v>
      </c>
      <c r="M150" s="162">
        <f t="shared" si="2"/>
        <v>8835264</v>
      </c>
    </row>
    <row r="151" spans="3:13" ht="12.95" customHeight="1">
      <c r="C151" s="308"/>
      <c r="D151" s="205"/>
      <c r="E151" s="208" t="s">
        <v>193</v>
      </c>
      <c r="F151" s="155">
        <v>783357</v>
      </c>
      <c r="G151" s="155">
        <v>256643</v>
      </c>
      <c r="H151" s="156">
        <v>195093</v>
      </c>
      <c r="I151" s="156">
        <v>471266</v>
      </c>
      <c r="J151" s="156">
        <v>230455</v>
      </c>
      <c r="K151" s="155">
        <v>119376</v>
      </c>
      <c r="L151" s="155">
        <v>6100</v>
      </c>
      <c r="M151" s="159">
        <f t="shared" si="2"/>
        <v>2062290</v>
      </c>
    </row>
    <row r="152" spans="3:13" ht="12.95" customHeight="1">
      <c r="C152" s="308"/>
      <c r="D152" s="206"/>
      <c r="E152" s="209" t="s">
        <v>176</v>
      </c>
      <c r="F152" s="166">
        <v>0.2419</v>
      </c>
      <c r="G152" s="166">
        <v>0.33679999999999999</v>
      </c>
      <c r="H152" s="167">
        <v>0.2319</v>
      </c>
      <c r="I152" s="167">
        <v>0.2505</v>
      </c>
      <c r="J152" s="167">
        <v>0.15490000000000001</v>
      </c>
      <c r="K152" s="166">
        <v>0.21740000000000001</v>
      </c>
      <c r="L152" s="166">
        <v>8.1600000000000006E-2</v>
      </c>
      <c r="M152" s="168">
        <f>M151/M150</f>
        <v>0.23341577569159225</v>
      </c>
    </row>
    <row r="153" spans="3:13" ht="12.95" customHeight="1">
      <c r="C153" s="308"/>
      <c r="D153" s="204" t="s">
        <v>163</v>
      </c>
      <c r="E153" s="207" t="s">
        <v>177</v>
      </c>
      <c r="F153" s="160">
        <v>256004</v>
      </c>
      <c r="G153" s="160">
        <v>50135</v>
      </c>
      <c r="H153" s="161">
        <v>57746</v>
      </c>
      <c r="I153" s="161">
        <v>80640</v>
      </c>
      <c r="J153" s="161">
        <v>113082</v>
      </c>
      <c r="K153" s="160">
        <v>49481</v>
      </c>
      <c r="L153" s="160">
        <v>5637</v>
      </c>
      <c r="M153" s="162">
        <f t="shared" si="2"/>
        <v>612725</v>
      </c>
    </row>
    <row r="154" spans="3:13" ht="12.95" customHeight="1">
      <c r="C154" s="308"/>
      <c r="D154" s="205"/>
      <c r="E154" s="208" t="s">
        <v>193</v>
      </c>
      <c r="F154" s="155">
        <v>54616</v>
      </c>
      <c r="G154" s="155">
        <v>14526</v>
      </c>
      <c r="H154" s="156">
        <v>14263</v>
      </c>
      <c r="I154" s="156">
        <v>23868</v>
      </c>
      <c r="J154" s="156">
        <v>6430</v>
      </c>
      <c r="K154" s="155">
        <v>10822</v>
      </c>
      <c r="L154" s="155">
        <v>308</v>
      </c>
      <c r="M154" s="159">
        <f t="shared" si="2"/>
        <v>124833</v>
      </c>
    </row>
    <row r="155" spans="3:13" ht="12.95" customHeight="1">
      <c r="C155" s="308"/>
      <c r="D155" s="206"/>
      <c r="E155" s="209" t="s">
        <v>176</v>
      </c>
      <c r="F155" s="166">
        <v>0.21329999999999999</v>
      </c>
      <c r="G155" s="166">
        <v>0.28970000000000001</v>
      </c>
      <c r="H155" s="167">
        <v>0.247</v>
      </c>
      <c r="I155" s="167">
        <v>0.29599999999999999</v>
      </c>
      <c r="J155" s="167">
        <v>5.6899999999999999E-2</v>
      </c>
      <c r="K155" s="166">
        <v>0.21870000000000001</v>
      </c>
      <c r="L155" s="166">
        <v>5.4600000000000003E-2</v>
      </c>
      <c r="M155" s="168">
        <f>M154/M153</f>
        <v>0.20373413847974214</v>
      </c>
    </row>
    <row r="156" spans="3:13" ht="12.95" hidden="1" customHeight="1">
      <c r="C156" s="308"/>
      <c r="D156" s="304"/>
      <c r="E156" s="207" t="s">
        <v>177</v>
      </c>
      <c r="F156" s="160"/>
      <c r="G156" s="160"/>
      <c r="H156" s="161"/>
      <c r="I156" s="161"/>
      <c r="J156" s="161"/>
      <c r="K156" s="160"/>
      <c r="L156" s="160"/>
      <c r="M156" s="162">
        <f t="shared" si="2"/>
        <v>0</v>
      </c>
    </row>
    <row r="157" spans="3:13" ht="12.95" hidden="1" customHeight="1">
      <c r="C157" s="308"/>
      <c r="D157" s="305"/>
      <c r="E157" s="208" t="s">
        <v>193</v>
      </c>
      <c r="F157" s="155"/>
      <c r="G157" s="155"/>
      <c r="H157" s="156"/>
      <c r="I157" s="156"/>
      <c r="J157" s="156"/>
      <c r="K157" s="155"/>
      <c r="L157" s="155"/>
      <c r="M157" s="159">
        <f t="shared" si="2"/>
        <v>0</v>
      </c>
    </row>
    <row r="158" spans="3:13" ht="12.95" hidden="1" customHeight="1">
      <c r="C158" s="308"/>
      <c r="D158" s="306"/>
      <c r="E158" s="209" t="s">
        <v>176</v>
      </c>
      <c r="F158" s="166"/>
      <c r="G158" s="166"/>
      <c r="H158" s="167"/>
      <c r="I158" s="167"/>
      <c r="J158" s="167"/>
      <c r="K158" s="166"/>
      <c r="L158" s="166"/>
      <c r="M158" s="168" t="e">
        <f>M157/M156</f>
        <v>#DIV/0!</v>
      </c>
    </row>
    <row r="159" spans="3:13" ht="12.95" customHeight="1">
      <c r="C159" s="308"/>
      <c r="D159" s="301" t="s">
        <v>2</v>
      </c>
      <c r="E159" s="210" t="s">
        <v>177</v>
      </c>
      <c r="F159" s="169">
        <v>5626598</v>
      </c>
      <c r="G159" s="169">
        <v>1884477</v>
      </c>
      <c r="H159" s="170">
        <v>1646689</v>
      </c>
      <c r="I159" s="170">
        <v>3384923</v>
      </c>
      <c r="J159" s="170">
        <v>5069383</v>
      </c>
      <c r="K159" s="169">
        <v>1552737</v>
      </c>
      <c r="L159" s="169">
        <v>430842</v>
      </c>
      <c r="M159" s="169">
        <f t="shared" ref="M159:M211" si="3">SUM(F159:L159)</f>
        <v>19595649</v>
      </c>
    </row>
    <row r="160" spans="3:13" ht="12.95" customHeight="1">
      <c r="C160" s="308"/>
      <c r="D160" s="302"/>
      <c r="E160" s="211" t="s">
        <v>193</v>
      </c>
      <c r="F160" s="157">
        <v>1078875</v>
      </c>
      <c r="G160" s="157">
        <v>386302</v>
      </c>
      <c r="H160" s="158">
        <v>317096</v>
      </c>
      <c r="I160" s="158">
        <v>664858</v>
      </c>
      <c r="J160" s="158">
        <v>977173</v>
      </c>
      <c r="K160" s="157">
        <v>588465</v>
      </c>
      <c r="L160" s="157">
        <v>107777</v>
      </c>
      <c r="M160" s="157">
        <f t="shared" si="3"/>
        <v>4120546</v>
      </c>
    </row>
    <row r="161" spans="3:13" ht="12.95" customHeight="1">
      <c r="C161" s="309"/>
      <c r="D161" s="303"/>
      <c r="E161" s="212" t="s">
        <v>176</v>
      </c>
      <c r="F161" s="171">
        <v>0.19170000000000001</v>
      </c>
      <c r="G161" s="171">
        <v>0.20499999999999999</v>
      </c>
      <c r="H161" s="172">
        <v>0.19259999999999999</v>
      </c>
      <c r="I161" s="172">
        <v>0.19639999999999999</v>
      </c>
      <c r="J161" s="172">
        <v>0.1928</v>
      </c>
      <c r="K161" s="171">
        <v>0.379</v>
      </c>
      <c r="L161" s="171">
        <v>0.25019999999999998</v>
      </c>
      <c r="M161" s="171">
        <f>M160/M159</f>
        <v>0.21027861848311327</v>
      </c>
    </row>
    <row r="162" spans="3:13" ht="12.95" customHeight="1">
      <c r="C162" s="310" t="s">
        <v>3</v>
      </c>
      <c r="D162" s="304" t="s">
        <v>164</v>
      </c>
      <c r="E162" s="207" t="s">
        <v>177</v>
      </c>
      <c r="F162" s="160">
        <v>0</v>
      </c>
      <c r="G162" s="160">
        <v>344605</v>
      </c>
      <c r="H162" s="161">
        <v>87472</v>
      </c>
      <c r="I162" s="161">
        <v>485172</v>
      </c>
      <c r="J162" s="161">
        <v>0</v>
      </c>
      <c r="K162" s="160">
        <v>0</v>
      </c>
      <c r="L162" s="160">
        <v>0</v>
      </c>
      <c r="M162" s="162">
        <f t="shared" si="3"/>
        <v>917249</v>
      </c>
    </row>
    <row r="163" spans="3:13" ht="12.95" customHeight="1">
      <c r="C163" s="311"/>
      <c r="D163" s="305"/>
      <c r="E163" s="208" t="s">
        <v>193</v>
      </c>
      <c r="F163" s="155">
        <v>0</v>
      </c>
      <c r="G163" s="155">
        <v>45502</v>
      </c>
      <c r="H163" s="156">
        <v>20478</v>
      </c>
      <c r="I163" s="156">
        <v>81436</v>
      </c>
      <c r="J163" s="156">
        <v>0</v>
      </c>
      <c r="K163" s="155">
        <v>0</v>
      </c>
      <c r="L163" s="155">
        <v>0</v>
      </c>
      <c r="M163" s="159">
        <f t="shared" si="3"/>
        <v>147416</v>
      </c>
    </row>
    <row r="164" spans="3:13" ht="12.95" customHeight="1">
      <c r="C164" s="311"/>
      <c r="D164" s="306"/>
      <c r="E164" s="209" t="s">
        <v>176</v>
      </c>
      <c r="F164" s="166" t="s">
        <v>178</v>
      </c>
      <c r="G164" s="166">
        <v>0.13200000000000001</v>
      </c>
      <c r="H164" s="167">
        <v>0.2341</v>
      </c>
      <c r="I164" s="167">
        <v>0.1678</v>
      </c>
      <c r="J164" s="167" t="s">
        <v>178</v>
      </c>
      <c r="K164" s="166" t="s">
        <v>178</v>
      </c>
      <c r="L164" s="166" t="s">
        <v>178</v>
      </c>
      <c r="M164" s="168">
        <f>M163/M162</f>
        <v>0.1607153564626399</v>
      </c>
    </row>
    <row r="165" spans="3:13" ht="12.95" hidden="1" customHeight="1">
      <c r="C165" s="311"/>
      <c r="D165" s="304" t="s">
        <v>165</v>
      </c>
      <c r="E165" s="207" t="s">
        <v>177</v>
      </c>
      <c r="F165" s="160">
        <v>0</v>
      </c>
      <c r="G165" s="160">
        <v>344605</v>
      </c>
      <c r="H165" s="161">
        <v>87472</v>
      </c>
      <c r="I165" s="161">
        <v>485172</v>
      </c>
      <c r="J165" s="161">
        <v>0</v>
      </c>
      <c r="K165" s="160">
        <v>0</v>
      </c>
      <c r="L165" s="160">
        <v>0</v>
      </c>
      <c r="M165" s="162">
        <f t="shared" si="3"/>
        <v>917249</v>
      </c>
    </row>
    <row r="166" spans="3:13" ht="12.95" hidden="1" customHeight="1">
      <c r="C166" s="311"/>
      <c r="D166" s="305"/>
      <c r="E166" s="208" t="s">
        <v>193</v>
      </c>
      <c r="F166" s="155">
        <v>0</v>
      </c>
      <c r="G166" s="155">
        <v>45502</v>
      </c>
      <c r="H166" s="156">
        <v>20478</v>
      </c>
      <c r="I166" s="156">
        <v>81436</v>
      </c>
      <c r="J166" s="156">
        <v>0</v>
      </c>
      <c r="K166" s="155">
        <v>0</v>
      </c>
      <c r="L166" s="155">
        <v>0</v>
      </c>
      <c r="M166" s="159">
        <f t="shared" si="3"/>
        <v>147416</v>
      </c>
    </row>
    <row r="167" spans="3:13" ht="12.95" hidden="1" customHeight="1">
      <c r="C167" s="311"/>
      <c r="D167" s="306"/>
      <c r="E167" s="209" t="s">
        <v>176</v>
      </c>
      <c r="F167" s="166" t="s">
        <v>178</v>
      </c>
      <c r="G167" s="166">
        <v>0.13200000000000001</v>
      </c>
      <c r="H167" s="167">
        <v>0.2341</v>
      </c>
      <c r="I167" s="167">
        <v>0.1678</v>
      </c>
      <c r="J167" s="167" t="s">
        <v>178</v>
      </c>
      <c r="K167" s="166" t="s">
        <v>178</v>
      </c>
      <c r="L167" s="166" t="s">
        <v>178</v>
      </c>
      <c r="M167" s="168">
        <f>M166/M165</f>
        <v>0.1607153564626399</v>
      </c>
    </row>
    <row r="168" spans="3:13" ht="12.95" customHeight="1">
      <c r="C168" s="311"/>
      <c r="D168" s="301" t="s">
        <v>3</v>
      </c>
      <c r="E168" s="210" t="s">
        <v>177</v>
      </c>
      <c r="F168" s="169">
        <v>0</v>
      </c>
      <c r="G168" s="169">
        <v>344605</v>
      </c>
      <c r="H168" s="170">
        <v>87472</v>
      </c>
      <c r="I168" s="170">
        <v>485172</v>
      </c>
      <c r="J168" s="170">
        <v>0</v>
      </c>
      <c r="K168" s="169">
        <v>0</v>
      </c>
      <c r="L168" s="169">
        <v>0</v>
      </c>
      <c r="M168" s="173">
        <f t="shared" si="3"/>
        <v>917249</v>
      </c>
    </row>
    <row r="169" spans="3:13" ht="12.95" customHeight="1">
      <c r="C169" s="311"/>
      <c r="D169" s="302"/>
      <c r="E169" s="211" t="s">
        <v>193</v>
      </c>
      <c r="F169" s="157">
        <v>0</v>
      </c>
      <c r="G169" s="157">
        <v>45502</v>
      </c>
      <c r="H169" s="158">
        <v>20478</v>
      </c>
      <c r="I169" s="158">
        <v>81436</v>
      </c>
      <c r="J169" s="158">
        <v>0</v>
      </c>
      <c r="K169" s="157">
        <v>0</v>
      </c>
      <c r="L169" s="157">
        <v>0</v>
      </c>
      <c r="M169" s="174">
        <f t="shared" si="3"/>
        <v>147416</v>
      </c>
    </row>
    <row r="170" spans="3:13" ht="12.95" customHeight="1">
      <c r="C170" s="312"/>
      <c r="D170" s="303"/>
      <c r="E170" s="212" t="s">
        <v>176</v>
      </c>
      <c r="F170" s="171" t="s">
        <v>178</v>
      </c>
      <c r="G170" s="171">
        <v>0.13200000000000001</v>
      </c>
      <c r="H170" s="172">
        <v>0.2341</v>
      </c>
      <c r="I170" s="172">
        <v>0.1678</v>
      </c>
      <c r="J170" s="172" t="s">
        <v>178</v>
      </c>
      <c r="K170" s="171" t="s">
        <v>178</v>
      </c>
      <c r="L170" s="171" t="s">
        <v>178</v>
      </c>
      <c r="M170" s="175">
        <f>+M169/M168</f>
        <v>0.1607153564626399</v>
      </c>
    </row>
    <row r="171" spans="3:13" ht="12.95" hidden="1" customHeight="1">
      <c r="C171" s="307" t="s">
        <v>4</v>
      </c>
      <c r="D171" s="304" t="s">
        <v>166</v>
      </c>
      <c r="E171" s="213" t="s">
        <v>177</v>
      </c>
      <c r="F171" s="163"/>
      <c r="G171" s="163"/>
      <c r="H171" s="164"/>
      <c r="I171" s="164"/>
      <c r="J171" s="164"/>
      <c r="K171" s="163"/>
      <c r="L171" s="163"/>
      <c r="M171" s="165">
        <f t="shared" si="3"/>
        <v>0</v>
      </c>
    </row>
    <row r="172" spans="3:13" ht="12.95" hidden="1" customHeight="1">
      <c r="C172" s="308"/>
      <c r="D172" s="305"/>
      <c r="E172" s="208" t="s">
        <v>193</v>
      </c>
      <c r="F172" s="155"/>
      <c r="G172" s="155"/>
      <c r="H172" s="156"/>
      <c r="I172" s="156"/>
      <c r="J172" s="156"/>
      <c r="K172" s="155"/>
      <c r="L172" s="155"/>
      <c r="M172" s="159">
        <f t="shared" si="3"/>
        <v>0</v>
      </c>
    </row>
    <row r="173" spans="3:13" ht="12.95" hidden="1" customHeight="1">
      <c r="C173" s="308"/>
      <c r="D173" s="306"/>
      <c r="E173" s="209" t="s">
        <v>176</v>
      </c>
      <c r="F173" s="166"/>
      <c r="G173" s="166"/>
      <c r="H173" s="167"/>
      <c r="I173" s="167"/>
      <c r="J173" s="167"/>
      <c r="K173" s="166"/>
      <c r="L173" s="166"/>
      <c r="M173" s="168" t="e">
        <f>M172/M171</f>
        <v>#DIV/0!</v>
      </c>
    </row>
    <row r="174" spans="3:13" ht="12.95" hidden="1" customHeight="1">
      <c r="C174" s="308"/>
      <c r="D174" s="304" t="s">
        <v>167</v>
      </c>
      <c r="E174" s="207" t="s">
        <v>177</v>
      </c>
      <c r="F174" s="160"/>
      <c r="G174" s="160"/>
      <c r="H174" s="161"/>
      <c r="I174" s="161"/>
      <c r="J174" s="161"/>
      <c r="K174" s="160"/>
      <c r="L174" s="160"/>
      <c r="M174" s="162">
        <f t="shared" si="3"/>
        <v>0</v>
      </c>
    </row>
    <row r="175" spans="3:13" ht="12.95" hidden="1" customHeight="1">
      <c r="C175" s="308"/>
      <c r="D175" s="305"/>
      <c r="E175" s="208" t="s">
        <v>193</v>
      </c>
      <c r="F175" s="155"/>
      <c r="G175" s="155"/>
      <c r="H175" s="156"/>
      <c r="I175" s="156"/>
      <c r="J175" s="156"/>
      <c r="K175" s="155"/>
      <c r="L175" s="155"/>
      <c r="M175" s="159">
        <f t="shared" si="3"/>
        <v>0</v>
      </c>
    </row>
    <row r="176" spans="3:13" ht="12.95" hidden="1" customHeight="1">
      <c r="C176" s="308"/>
      <c r="D176" s="306"/>
      <c r="E176" s="209" t="s">
        <v>176</v>
      </c>
      <c r="F176" s="166"/>
      <c r="G176" s="166"/>
      <c r="H176" s="167"/>
      <c r="I176" s="167"/>
      <c r="J176" s="167"/>
      <c r="K176" s="166"/>
      <c r="L176" s="166"/>
      <c r="M176" s="168" t="e">
        <f>M175/M174</f>
        <v>#DIV/0!</v>
      </c>
    </row>
    <row r="177" spans="3:13" ht="12.95" customHeight="1">
      <c r="C177" s="308"/>
      <c r="D177" s="204" t="s">
        <v>167</v>
      </c>
      <c r="E177" s="207" t="s">
        <v>177</v>
      </c>
      <c r="F177" s="160">
        <v>0</v>
      </c>
      <c r="G177" s="160">
        <v>0</v>
      </c>
      <c r="H177" s="161">
        <v>0</v>
      </c>
      <c r="I177" s="161">
        <v>2140</v>
      </c>
      <c r="J177" s="161">
        <v>0</v>
      </c>
      <c r="K177" s="160">
        <v>0</v>
      </c>
      <c r="L177" s="160">
        <v>0</v>
      </c>
      <c r="M177" s="162">
        <f t="shared" si="3"/>
        <v>2140</v>
      </c>
    </row>
    <row r="178" spans="3:13" ht="12.95" customHeight="1">
      <c r="C178" s="308"/>
      <c r="D178" s="205"/>
      <c r="E178" s="208" t="s">
        <v>193</v>
      </c>
      <c r="F178" s="155">
        <v>0</v>
      </c>
      <c r="G178" s="155">
        <v>0</v>
      </c>
      <c r="H178" s="156">
        <v>0</v>
      </c>
      <c r="I178" s="156">
        <v>0</v>
      </c>
      <c r="J178" s="156">
        <v>0</v>
      </c>
      <c r="K178" s="155">
        <v>0</v>
      </c>
      <c r="L178" s="155">
        <v>0</v>
      </c>
      <c r="M178" s="159">
        <f t="shared" si="3"/>
        <v>0</v>
      </c>
    </row>
    <row r="179" spans="3:13" ht="12.95" customHeight="1">
      <c r="C179" s="308"/>
      <c r="D179" s="206"/>
      <c r="E179" s="209" t="s">
        <v>176</v>
      </c>
      <c r="F179" s="166">
        <v>0</v>
      </c>
      <c r="G179" s="166">
        <v>0</v>
      </c>
      <c r="H179" s="167">
        <v>0</v>
      </c>
      <c r="I179" s="167">
        <v>0</v>
      </c>
      <c r="J179" s="167">
        <v>0</v>
      </c>
      <c r="K179" s="166">
        <v>0</v>
      </c>
      <c r="L179" s="166">
        <v>0</v>
      </c>
      <c r="M179" s="168">
        <f>M178/M177</f>
        <v>0</v>
      </c>
    </row>
    <row r="180" spans="3:13" ht="12.95" hidden="1" customHeight="1">
      <c r="C180" s="308"/>
      <c r="D180" s="204" t="s">
        <v>168</v>
      </c>
      <c r="E180" s="207" t="s">
        <v>177</v>
      </c>
      <c r="F180" s="160">
        <v>69000</v>
      </c>
      <c r="G180" s="160">
        <v>0</v>
      </c>
      <c r="H180" s="161">
        <v>0</v>
      </c>
      <c r="I180" s="161">
        <v>0</v>
      </c>
      <c r="J180" s="161">
        <v>0</v>
      </c>
      <c r="K180" s="160">
        <v>0</v>
      </c>
      <c r="L180" s="160">
        <v>0</v>
      </c>
      <c r="M180" s="162">
        <f t="shared" si="3"/>
        <v>69000</v>
      </c>
    </row>
    <row r="181" spans="3:13" ht="12.95" hidden="1" customHeight="1">
      <c r="C181" s="308"/>
      <c r="D181" s="205"/>
      <c r="E181" s="208" t="s">
        <v>193</v>
      </c>
      <c r="F181" s="155"/>
      <c r="G181" s="155"/>
      <c r="H181" s="156"/>
      <c r="I181" s="156"/>
      <c r="J181" s="156"/>
      <c r="K181" s="155"/>
      <c r="L181" s="155"/>
      <c r="M181" s="159">
        <f t="shared" si="3"/>
        <v>0</v>
      </c>
    </row>
    <row r="182" spans="3:13" ht="12.95" hidden="1" customHeight="1">
      <c r="C182" s="308"/>
      <c r="D182" s="206"/>
      <c r="E182" s="209" t="s">
        <v>176</v>
      </c>
      <c r="F182" s="166"/>
      <c r="G182" s="166"/>
      <c r="H182" s="167"/>
      <c r="I182" s="167"/>
      <c r="J182" s="167"/>
      <c r="K182" s="166"/>
      <c r="L182" s="166"/>
      <c r="M182" s="168">
        <f>M181/M180</f>
        <v>0</v>
      </c>
    </row>
    <row r="183" spans="3:13" ht="12.95" customHeight="1">
      <c r="C183" s="308"/>
      <c r="D183" s="204" t="s">
        <v>169</v>
      </c>
      <c r="E183" s="207" t="s">
        <v>177</v>
      </c>
      <c r="F183" s="160">
        <v>0</v>
      </c>
      <c r="G183" s="160">
        <v>10000</v>
      </c>
      <c r="H183" s="161">
        <v>0</v>
      </c>
      <c r="I183" s="161">
        <v>43220</v>
      </c>
      <c r="J183" s="161">
        <v>0</v>
      </c>
      <c r="K183" s="160">
        <v>0</v>
      </c>
      <c r="L183" s="160">
        <v>0</v>
      </c>
      <c r="M183" s="162">
        <f t="shared" si="3"/>
        <v>53220</v>
      </c>
    </row>
    <row r="184" spans="3:13" ht="12.95" customHeight="1">
      <c r="C184" s="308"/>
      <c r="D184" s="205"/>
      <c r="E184" s="208" t="s">
        <v>193</v>
      </c>
      <c r="F184" s="155">
        <v>0</v>
      </c>
      <c r="G184" s="155">
        <v>0</v>
      </c>
      <c r="H184" s="156">
        <v>0</v>
      </c>
      <c r="I184" s="156">
        <v>0</v>
      </c>
      <c r="J184" s="156">
        <v>0</v>
      </c>
      <c r="K184" s="155">
        <v>0</v>
      </c>
      <c r="L184" s="155">
        <v>0</v>
      </c>
      <c r="M184" s="159">
        <f t="shared" si="3"/>
        <v>0</v>
      </c>
    </row>
    <row r="185" spans="3:13" ht="12.95" customHeight="1">
      <c r="C185" s="308"/>
      <c r="D185" s="206"/>
      <c r="E185" s="209" t="s">
        <v>176</v>
      </c>
      <c r="F185" s="166">
        <v>0</v>
      </c>
      <c r="G185" s="166">
        <v>0</v>
      </c>
      <c r="H185" s="167">
        <v>0</v>
      </c>
      <c r="I185" s="167">
        <v>0</v>
      </c>
      <c r="J185" s="167">
        <v>0</v>
      </c>
      <c r="K185" s="166">
        <v>0</v>
      </c>
      <c r="L185" s="166">
        <v>0</v>
      </c>
      <c r="M185" s="168">
        <f>M184/M183</f>
        <v>0</v>
      </c>
    </row>
    <row r="186" spans="3:13" ht="12.95" customHeight="1">
      <c r="C186" s="308"/>
      <c r="D186" s="204" t="s">
        <v>170</v>
      </c>
      <c r="E186" s="207" t="s">
        <v>177</v>
      </c>
      <c r="F186" s="160">
        <v>716000</v>
      </c>
      <c r="G186" s="160">
        <v>397500</v>
      </c>
      <c r="H186" s="161">
        <v>0</v>
      </c>
      <c r="I186" s="161">
        <v>59037</v>
      </c>
      <c r="J186" s="161">
        <v>0</v>
      </c>
      <c r="K186" s="160">
        <v>0</v>
      </c>
      <c r="L186" s="160">
        <v>0</v>
      </c>
      <c r="M186" s="162">
        <f t="shared" ref="M186:M187" si="4">SUM(F186:L186)</f>
        <v>1172537</v>
      </c>
    </row>
    <row r="187" spans="3:13" ht="12.95" customHeight="1">
      <c r="C187" s="308"/>
      <c r="D187" s="205"/>
      <c r="E187" s="208" t="s">
        <v>193</v>
      </c>
      <c r="F187" s="155">
        <v>0</v>
      </c>
      <c r="G187" s="155">
        <v>189000</v>
      </c>
      <c r="H187" s="156">
        <v>0</v>
      </c>
      <c r="I187" s="156">
        <v>0</v>
      </c>
      <c r="J187" s="156">
        <v>0</v>
      </c>
      <c r="K187" s="155">
        <v>0</v>
      </c>
      <c r="L187" s="155">
        <v>0</v>
      </c>
      <c r="M187" s="159">
        <f t="shared" si="4"/>
        <v>189000</v>
      </c>
    </row>
    <row r="188" spans="3:13" ht="12.95" customHeight="1">
      <c r="C188" s="308"/>
      <c r="D188" s="206"/>
      <c r="E188" s="209" t="s">
        <v>176</v>
      </c>
      <c r="F188" s="166">
        <v>0</v>
      </c>
      <c r="G188" s="166">
        <v>0.47549999999999998</v>
      </c>
      <c r="H188" s="167" t="s">
        <v>178</v>
      </c>
      <c r="I188" s="167">
        <v>0</v>
      </c>
      <c r="J188" s="167" t="s">
        <v>178</v>
      </c>
      <c r="K188" s="166" t="s">
        <v>178</v>
      </c>
      <c r="L188" s="166" t="s">
        <v>178</v>
      </c>
      <c r="M188" s="168">
        <f>M187/M186</f>
        <v>0.16118894329134176</v>
      </c>
    </row>
    <row r="189" spans="3:13" ht="12.95" customHeight="1">
      <c r="C189" s="308"/>
      <c r="D189" s="204" t="s">
        <v>171</v>
      </c>
      <c r="E189" s="207" t="s">
        <v>177</v>
      </c>
      <c r="F189" s="160">
        <v>0</v>
      </c>
      <c r="G189" s="160">
        <v>0</v>
      </c>
      <c r="H189" s="161">
        <v>0</v>
      </c>
      <c r="I189" s="161">
        <v>2050</v>
      </c>
      <c r="J189" s="161">
        <v>0</v>
      </c>
      <c r="K189" s="160">
        <v>0</v>
      </c>
      <c r="L189" s="160">
        <v>0</v>
      </c>
      <c r="M189" s="162">
        <f t="shared" ref="M189:M190" si="5">SUM(F189:L189)</f>
        <v>2050</v>
      </c>
    </row>
    <row r="190" spans="3:13" ht="12.95" customHeight="1">
      <c r="C190" s="308"/>
      <c r="D190" s="205"/>
      <c r="E190" s="208" t="s">
        <v>193</v>
      </c>
      <c r="F190" s="155">
        <v>0</v>
      </c>
      <c r="G190" s="155">
        <v>0</v>
      </c>
      <c r="H190" s="156">
        <v>0</v>
      </c>
      <c r="I190" s="156">
        <v>0</v>
      </c>
      <c r="J190" s="156">
        <v>0</v>
      </c>
      <c r="K190" s="155">
        <v>0</v>
      </c>
      <c r="L190" s="155">
        <v>0</v>
      </c>
      <c r="M190" s="159">
        <f t="shared" si="5"/>
        <v>0</v>
      </c>
    </row>
    <row r="191" spans="3:13" ht="12.95" customHeight="1">
      <c r="C191" s="308"/>
      <c r="D191" s="206"/>
      <c r="E191" s="209" t="s">
        <v>176</v>
      </c>
      <c r="F191" s="166">
        <v>0</v>
      </c>
      <c r="G191" s="166">
        <v>0</v>
      </c>
      <c r="H191" s="167">
        <v>0</v>
      </c>
      <c r="I191" s="167">
        <v>0</v>
      </c>
      <c r="J191" s="167">
        <v>0</v>
      </c>
      <c r="K191" s="166">
        <v>0</v>
      </c>
      <c r="L191" s="166">
        <v>0</v>
      </c>
      <c r="M191" s="168">
        <f>M190/M189</f>
        <v>0</v>
      </c>
    </row>
    <row r="192" spans="3:13" ht="12.95" customHeight="1">
      <c r="C192" s="308"/>
      <c r="D192" s="204" t="s">
        <v>172</v>
      </c>
      <c r="E192" s="207" t="s">
        <v>177</v>
      </c>
      <c r="F192" s="160">
        <v>0</v>
      </c>
      <c r="G192" s="160">
        <v>30000</v>
      </c>
      <c r="H192" s="161">
        <v>0</v>
      </c>
      <c r="I192" s="161">
        <v>18750</v>
      </c>
      <c r="J192" s="161">
        <v>0</v>
      </c>
      <c r="K192" s="160">
        <v>0</v>
      </c>
      <c r="L192" s="160">
        <v>0</v>
      </c>
      <c r="M192" s="162">
        <f t="shared" si="3"/>
        <v>48750</v>
      </c>
    </row>
    <row r="193" spans="3:13" ht="12.95" customHeight="1">
      <c r="C193" s="308"/>
      <c r="D193" s="205"/>
      <c r="E193" s="208" t="s">
        <v>193</v>
      </c>
      <c r="F193" s="155">
        <v>0</v>
      </c>
      <c r="G193" s="155">
        <v>0</v>
      </c>
      <c r="H193" s="156">
        <v>0</v>
      </c>
      <c r="I193" s="156">
        <v>0</v>
      </c>
      <c r="J193" s="156">
        <v>0</v>
      </c>
      <c r="K193" s="155">
        <v>0</v>
      </c>
      <c r="L193" s="155">
        <v>0</v>
      </c>
      <c r="M193" s="159">
        <f t="shared" si="3"/>
        <v>0</v>
      </c>
    </row>
    <row r="194" spans="3:13" ht="12.95" customHeight="1">
      <c r="C194" s="308"/>
      <c r="D194" s="206"/>
      <c r="E194" s="209" t="s">
        <v>176</v>
      </c>
      <c r="F194" s="166">
        <v>0</v>
      </c>
      <c r="G194" s="166">
        <v>0</v>
      </c>
      <c r="H194" s="167">
        <v>0</v>
      </c>
      <c r="I194" s="167">
        <v>0</v>
      </c>
      <c r="J194" s="167">
        <v>0</v>
      </c>
      <c r="K194" s="166">
        <v>0</v>
      </c>
      <c r="L194" s="166">
        <v>0</v>
      </c>
      <c r="M194" s="168">
        <f>M193/M192</f>
        <v>0</v>
      </c>
    </row>
    <row r="195" spans="3:13" ht="12.95" hidden="1" customHeight="1">
      <c r="C195" s="308"/>
      <c r="D195" s="204"/>
      <c r="E195" s="207" t="s">
        <v>177</v>
      </c>
      <c r="F195" s="160">
        <v>785000</v>
      </c>
      <c r="G195" s="160">
        <v>437500</v>
      </c>
      <c r="H195" s="161">
        <v>0</v>
      </c>
      <c r="I195" s="161">
        <v>125197</v>
      </c>
      <c r="J195" s="161">
        <v>0</v>
      </c>
      <c r="K195" s="160">
        <v>0</v>
      </c>
      <c r="L195" s="160">
        <v>0</v>
      </c>
      <c r="M195" s="162">
        <f t="shared" si="3"/>
        <v>1347697</v>
      </c>
    </row>
    <row r="196" spans="3:13" ht="12.95" hidden="1" customHeight="1">
      <c r="C196" s="308"/>
      <c r="D196" s="205"/>
      <c r="E196" s="208" t="s">
        <v>193</v>
      </c>
      <c r="F196" s="155">
        <v>0</v>
      </c>
      <c r="G196" s="155">
        <v>189000</v>
      </c>
      <c r="H196" s="156">
        <v>0</v>
      </c>
      <c r="I196" s="156">
        <v>0</v>
      </c>
      <c r="J196" s="156">
        <v>0</v>
      </c>
      <c r="K196" s="155">
        <v>0</v>
      </c>
      <c r="L196" s="155">
        <v>0</v>
      </c>
      <c r="M196" s="159">
        <f t="shared" si="3"/>
        <v>189000</v>
      </c>
    </row>
    <row r="197" spans="3:13" ht="12.95" hidden="1" customHeight="1">
      <c r="C197" s="308"/>
      <c r="D197" s="206"/>
      <c r="E197" s="209" t="s">
        <v>176</v>
      </c>
      <c r="F197" s="166">
        <v>0</v>
      </c>
      <c r="G197" s="166">
        <v>0.432</v>
      </c>
      <c r="H197" s="167" t="s">
        <v>178</v>
      </c>
      <c r="I197" s="167">
        <v>0</v>
      </c>
      <c r="J197" s="167" t="s">
        <v>178</v>
      </c>
      <c r="K197" s="166" t="s">
        <v>178</v>
      </c>
      <c r="L197" s="166" t="s">
        <v>178</v>
      </c>
      <c r="M197" s="168">
        <f>M196/M195</f>
        <v>0.1402392377515124</v>
      </c>
    </row>
    <row r="198" spans="3:13" ht="12.95" hidden="1" customHeight="1">
      <c r="C198" s="308"/>
      <c r="D198" s="204"/>
      <c r="E198" s="207" t="s">
        <v>177</v>
      </c>
      <c r="F198" s="160"/>
      <c r="G198" s="160"/>
      <c r="H198" s="161"/>
      <c r="I198" s="161"/>
      <c r="J198" s="161"/>
      <c r="K198" s="160"/>
      <c r="L198" s="160"/>
      <c r="M198" s="162">
        <f t="shared" si="3"/>
        <v>0</v>
      </c>
    </row>
    <row r="199" spans="3:13" ht="12.95" hidden="1" customHeight="1">
      <c r="C199" s="308"/>
      <c r="D199" s="205"/>
      <c r="E199" s="208" t="s">
        <v>193</v>
      </c>
      <c r="F199" s="155"/>
      <c r="G199" s="155"/>
      <c r="H199" s="156"/>
      <c r="I199" s="156"/>
      <c r="J199" s="156"/>
      <c r="K199" s="155"/>
      <c r="L199" s="155"/>
      <c r="M199" s="159">
        <f t="shared" si="3"/>
        <v>0</v>
      </c>
    </row>
    <row r="200" spans="3:13" ht="12.95" hidden="1" customHeight="1">
      <c r="C200" s="308"/>
      <c r="D200" s="206"/>
      <c r="E200" s="209" t="s">
        <v>176</v>
      </c>
      <c r="F200" s="166"/>
      <c r="G200" s="166"/>
      <c r="H200" s="167"/>
      <c r="I200" s="167"/>
      <c r="J200" s="167"/>
      <c r="K200" s="166"/>
      <c r="L200" s="166"/>
      <c r="M200" s="168" t="e">
        <f>M199/M198</f>
        <v>#DIV/0!</v>
      </c>
    </row>
    <row r="201" spans="3:13" ht="12.95" hidden="1" customHeight="1">
      <c r="C201" s="308"/>
      <c r="D201" s="204"/>
      <c r="E201" s="207" t="s">
        <v>177</v>
      </c>
      <c r="F201" s="160"/>
      <c r="G201" s="160"/>
      <c r="H201" s="161"/>
      <c r="I201" s="161"/>
      <c r="J201" s="161"/>
      <c r="K201" s="160"/>
      <c r="L201" s="160"/>
      <c r="M201" s="162">
        <f t="shared" si="3"/>
        <v>0</v>
      </c>
    </row>
    <row r="202" spans="3:13" ht="12.95" hidden="1" customHeight="1">
      <c r="C202" s="308"/>
      <c r="D202" s="205"/>
      <c r="E202" s="208" t="s">
        <v>193</v>
      </c>
      <c r="F202" s="155"/>
      <c r="G202" s="155"/>
      <c r="H202" s="156"/>
      <c r="I202" s="156"/>
      <c r="J202" s="156"/>
      <c r="K202" s="155"/>
      <c r="L202" s="155"/>
      <c r="M202" s="159">
        <f t="shared" si="3"/>
        <v>0</v>
      </c>
    </row>
    <row r="203" spans="3:13" ht="12.95" hidden="1" customHeight="1">
      <c r="C203" s="308"/>
      <c r="D203" s="206"/>
      <c r="E203" s="209" t="s">
        <v>176</v>
      </c>
      <c r="F203" s="166"/>
      <c r="G203" s="166"/>
      <c r="H203" s="167"/>
      <c r="I203" s="167"/>
      <c r="J203" s="167"/>
      <c r="K203" s="166"/>
      <c r="L203" s="166"/>
      <c r="M203" s="168" t="e">
        <f>M202/M201</f>
        <v>#DIV/0!</v>
      </c>
    </row>
    <row r="204" spans="3:13" ht="12.95" hidden="1" customHeight="1">
      <c r="C204" s="308"/>
      <c r="D204" s="304" t="s">
        <v>173</v>
      </c>
      <c r="E204" s="207" t="s">
        <v>177</v>
      </c>
      <c r="F204" s="160"/>
      <c r="G204" s="160"/>
      <c r="H204" s="161"/>
      <c r="I204" s="161"/>
      <c r="J204" s="161"/>
      <c r="K204" s="160"/>
      <c r="L204" s="160"/>
      <c r="M204" s="162">
        <f t="shared" si="3"/>
        <v>0</v>
      </c>
    </row>
    <row r="205" spans="3:13" ht="12.95" hidden="1" customHeight="1">
      <c r="C205" s="308"/>
      <c r="D205" s="305"/>
      <c r="E205" s="208" t="s">
        <v>193</v>
      </c>
      <c r="F205" s="155"/>
      <c r="G205" s="155"/>
      <c r="H205" s="156"/>
      <c r="I205" s="156"/>
      <c r="J205" s="156"/>
      <c r="K205" s="155"/>
      <c r="L205" s="155"/>
      <c r="M205" s="159">
        <f t="shared" si="3"/>
        <v>0</v>
      </c>
    </row>
    <row r="206" spans="3:13" ht="12.95" hidden="1" customHeight="1">
      <c r="C206" s="308"/>
      <c r="D206" s="306"/>
      <c r="E206" s="209" t="s">
        <v>176</v>
      </c>
      <c r="F206" s="166"/>
      <c r="G206" s="166"/>
      <c r="H206" s="167"/>
      <c r="I206" s="167"/>
      <c r="J206" s="167"/>
      <c r="K206" s="166"/>
      <c r="L206" s="166"/>
      <c r="M206" s="168" t="e">
        <f>M205/M204</f>
        <v>#DIV/0!</v>
      </c>
    </row>
    <row r="207" spans="3:13" ht="12.95" customHeight="1">
      <c r="C207" s="308"/>
      <c r="D207" s="301" t="s">
        <v>4</v>
      </c>
      <c r="E207" s="210" t="s">
        <v>177</v>
      </c>
      <c r="F207" s="169">
        <v>785000</v>
      </c>
      <c r="G207" s="169">
        <v>437500</v>
      </c>
      <c r="H207" s="170">
        <v>0</v>
      </c>
      <c r="I207" s="170">
        <v>125197</v>
      </c>
      <c r="J207" s="170">
        <v>0</v>
      </c>
      <c r="K207" s="169">
        <v>0</v>
      </c>
      <c r="L207" s="169">
        <v>0</v>
      </c>
      <c r="M207" s="173">
        <f t="shared" si="3"/>
        <v>1347697</v>
      </c>
    </row>
    <row r="208" spans="3:13" ht="12.95" customHeight="1">
      <c r="C208" s="308"/>
      <c r="D208" s="302"/>
      <c r="E208" s="211" t="s">
        <v>193</v>
      </c>
      <c r="F208" s="157">
        <v>0</v>
      </c>
      <c r="G208" s="157">
        <v>189000</v>
      </c>
      <c r="H208" s="158">
        <v>0</v>
      </c>
      <c r="I208" s="158">
        <v>0</v>
      </c>
      <c r="J208" s="158">
        <v>0</v>
      </c>
      <c r="K208" s="157">
        <v>0</v>
      </c>
      <c r="L208" s="157">
        <v>0</v>
      </c>
      <c r="M208" s="174">
        <f t="shared" si="3"/>
        <v>189000</v>
      </c>
    </row>
    <row r="209" spans="3:13" ht="12.95" customHeight="1">
      <c r="C209" s="309"/>
      <c r="D209" s="303"/>
      <c r="E209" s="212" t="s">
        <v>176</v>
      </c>
      <c r="F209" s="171">
        <v>0</v>
      </c>
      <c r="G209" s="171">
        <v>0.432</v>
      </c>
      <c r="H209" s="172" t="s">
        <v>178</v>
      </c>
      <c r="I209" s="172">
        <v>0</v>
      </c>
      <c r="J209" s="172" t="s">
        <v>178</v>
      </c>
      <c r="K209" s="171" t="s">
        <v>178</v>
      </c>
      <c r="L209" s="171" t="s">
        <v>178</v>
      </c>
      <c r="M209" s="175">
        <f>M208/M207</f>
        <v>0.1402392377515124</v>
      </c>
    </row>
    <row r="210" spans="3:13" ht="12.95" customHeight="1">
      <c r="C210" s="295" t="s">
        <v>174</v>
      </c>
      <c r="D210" s="296"/>
      <c r="E210" s="214" t="s">
        <v>177</v>
      </c>
      <c r="F210" s="176">
        <f>+F63+F159+F168+F207</f>
        <v>22285143</v>
      </c>
      <c r="G210" s="176">
        <f t="shared" ref="G210:L210" si="6">+G63+G159+G168+G207</f>
        <v>8142910</v>
      </c>
      <c r="H210" s="176">
        <f t="shared" si="6"/>
        <v>8384633</v>
      </c>
      <c r="I210" s="176">
        <f t="shared" si="6"/>
        <v>9628005</v>
      </c>
      <c r="J210" s="176">
        <f t="shared" si="6"/>
        <v>12691098</v>
      </c>
      <c r="K210" s="176">
        <f t="shared" si="6"/>
        <v>4438118</v>
      </c>
      <c r="L210" s="176">
        <f t="shared" si="6"/>
        <v>2097109</v>
      </c>
      <c r="M210" s="176">
        <f t="shared" si="3"/>
        <v>67667016</v>
      </c>
    </row>
    <row r="211" spans="3:13" ht="12.95" customHeight="1">
      <c r="C211" s="297"/>
      <c r="D211" s="298"/>
      <c r="E211" s="215" t="s">
        <v>193</v>
      </c>
      <c r="F211" s="176">
        <f>+F208+F169+F160+F64</f>
        <v>4705796</v>
      </c>
      <c r="G211" s="176">
        <f t="shared" ref="G211:L211" si="7">+G208+G169+G160+G64</f>
        <v>1784161</v>
      </c>
      <c r="H211" s="176">
        <f t="shared" si="7"/>
        <v>1834894</v>
      </c>
      <c r="I211" s="176">
        <f t="shared" si="7"/>
        <v>2429480</v>
      </c>
      <c r="J211" s="176">
        <f t="shared" si="7"/>
        <v>2594048</v>
      </c>
      <c r="K211" s="176">
        <f t="shared" si="7"/>
        <v>1196580</v>
      </c>
      <c r="L211" s="176">
        <f t="shared" si="7"/>
        <v>483684</v>
      </c>
      <c r="M211" s="176">
        <f t="shared" si="3"/>
        <v>15028643</v>
      </c>
    </row>
    <row r="212" spans="3:13" ht="12.95" customHeight="1">
      <c r="C212" s="299"/>
      <c r="D212" s="300"/>
      <c r="E212" s="216" t="s">
        <v>176</v>
      </c>
      <c r="F212" s="177">
        <f>F211/F210</f>
        <v>0.21116292590090177</v>
      </c>
      <c r="G212" s="177">
        <f t="shared" ref="G212:L212" si="8">G211/G210</f>
        <v>0.219106068960605</v>
      </c>
      <c r="H212" s="177">
        <f t="shared" si="8"/>
        <v>0.21884010904233972</v>
      </c>
      <c r="I212" s="177">
        <f t="shared" si="8"/>
        <v>0.25233472562592146</v>
      </c>
      <c r="J212" s="177">
        <f t="shared" si="8"/>
        <v>0.20439902047876393</v>
      </c>
      <c r="K212" s="177">
        <f t="shared" si="8"/>
        <v>0.26961428245035396</v>
      </c>
      <c r="L212" s="177">
        <f t="shared" si="8"/>
        <v>0.23064323313666577</v>
      </c>
      <c r="M212" s="177">
        <f>M211/M210</f>
        <v>0.22209702582422136</v>
      </c>
    </row>
    <row r="214" spans="3:13">
      <c r="C214" s="203" t="s">
        <v>186</v>
      </c>
    </row>
  </sheetData>
  <mergeCells count="18">
    <mergeCell ref="C14:E14"/>
    <mergeCell ref="C15:C65"/>
    <mergeCell ref="M8:M10"/>
    <mergeCell ref="C66:C161"/>
    <mergeCell ref="D63:D65"/>
    <mergeCell ref="D156:D158"/>
    <mergeCell ref="C8:L10"/>
    <mergeCell ref="C210:D212"/>
    <mergeCell ref="D159:D161"/>
    <mergeCell ref="D162:D164"/>
    <mergeCell ref="D165:D167"/>
    <mergeCell ref="D168:D170"/>
    <mergeCell ref="D171:D173"/>
    <mergeCell ref="D174:D176"/>
    <mergeCell ref="D207:D209"/>
    <mergeCell ref="D204:D206"/>
    <mergeCell ref="C171:C209"/>
    <mergeCell ref="C162:C170"/>
  </mergeCells>
  <pageMargins left="0.75" right="0.75" top="1" bottom="1" header="1" footer="1"/>
  <pageSetup orientation="portrait" horizontalDpi="300" verticalDpi="300" r:id="rId1"/>
  <headerFooter>
    <oddHeader>&amp;L&amp;C&amp;Z</oddHeader>
    <oddFooter>&amp;L&amp;C&amp;Z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PP SMN</vt:lpstr>
      <vt:lpstr>PP SMN (2)</vt:lpstr>
      <vt:lpstr>PREP_POR_PP</vt:lpstr>
      <vt:lpstr>PIA_PIM</vt:lpstr>
      <vt:lpstr>EJECUCIÓN_TRIMESTRE</vt:lpstr>
      <vt:lpstr>002_POR_GENÉRICA</vt:lpstr>
      <vt:lpstr>002_POR_GENÉRICA (2)</vt:lpstr>
      <vt:lpstr>21_GENÉRICATRIM</vt:lpstr>
      <vt:lpstr>002_POR_ESPECIFICA_GASTO</vt:lpstr>
      <vt:lpstr>002_POR_FUENTE DE FINANC</vt:lpstr>
      <vt:lpstr>002_POR_FUENTE DE FINANC (2)</vt:lpstr>
      <vt:lpstr>002_POR_PRODUCTO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del Carmen RAVINES Cubas</dc:creator>
  <cp:lastModifiedBy>Silvana Portal Chicoma</cp:lastModifiedBy>
  <dcterms:created xsi:type="dcterms:W3CDTF">2015-10-27T13:26:55Z</dcterms:created>
  <dcterms:modified xsi:type="dcterms:W3CDTF">2016-05-16T16:51:44Z</dcterms:modified>
</cp:coreProperties>
</file>