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630" windowWidth="15195" windowHeight="10710"/>
  </bookViews>
  <sheets>
    <sheet name="PP SMN" sheetId="11" r:id="rId1"/>
    <sheet name="PREP_POR_PP" sheetId="18" r:id="rId2"/>
    <sheet name="PIA_PIM" sheetId="8" r:id="rId3"/>
    <sheet name="PIM_EJECUCIÓN" sheetId="9" r:id="rId4"/>
    <sheet name="EJECUCIÓN_TRIMESTRE" sheetId="19" r:id="rId5"/>
    <sheet name="002_POR_ESPECIFICA_GASTO" sheetId="1" r:id="rId6"/>
    <sheet name="002_POR_GENÉRICA" sheetId="4" r:id="rId7"/>
    <sheet name="002_POR_GENÉRICA (2)" sheetId="15" state="hidden" r:id="rId8"/>
    <sheet name="21_PERSONAL" sheetId="22" r:id="rId9"/>
    <sheet name="002_POR_FUENTE DE FINANC" sheetId="16" r:id="rId10"/>
    <sheet name="002_POR_FUENTE DE FINANC (2)" sheetId="17" state="hidden" r:id="rId11"/>
    <sheet name="002_POR_PRODUCTO" sheetId="5" r:id="rId12"/>
  </sheets>
  <definedNames>
    <definedName name="_xlnm._FilterDatabase" localSheetId="5" hidden="1">'002_POR_ESPECIFICA_GASTO'!$C$17:$H$17</definedName>
    <definedName name="_xlnm._FilterDatabase" localSheetId="9" hidden="1">'002_POR_FUENTE DE FINANC'!#REF!</definedName>
    <definedName name="_xlnm._FilterDatabase" localSheetId="10" hidden="1">'002_POR_FUENTE DE FINANC (2)'!#REF!</definedName>
  </definedNames>
  <calcPr calcId="152511"/>
</workbook>
</file>

<file path=xl/calcChain.xml><?xml version="1.0" encoding="utf-8"?>
<calcChain xmlns="http://schemas.openxmlformats.org/spreadsheetml/2006/main">
  <c r="X50" i="22" l="1"/>
  <c r="V50" i="22"/>
  <c r="U50" i="22"/>
  <c r="T50" i="22"/>
  <c r="S50" i="22"/>
  <c r="R50" i="22"/>
  <c r="Q50" i="22"/>
  <c r="P50" i="22"/>
  <c r="O50" i="22"/>
  <c r="N50" i="22"/>
  <c r="M50" i="22"/>
  <c r="L50" i="22"/>
  <c r="K50" i="22"/>
  <c r="AG49" i="22"/>
  <c r="AH49" i="22" s="1"/>
  <c r="AE49" i="22"/>
  <c r="AF49" i="22" s="1"/>
  <c r="AC49" i="22"/>
  <c r="AD49" i="22" s="1"/>
  <c r="AA49" i="22"/>
  <c r="AB49" i="22" s="1"/>
  <c r="AG48" i="22"/>
  <c r="AH48" i="22" s="1"/>
  <c r="AE48" i="22"/>
  <c r="AF48" i="22" s="1"/>
  <c r="AC48" i="22"/>
  <c r="AD48" i="22" s="1"/>
  <c r="AA48" i="22"/>
  <c r="AB48" i="22" s="1"/>
  <c r="AG47" i="22"/>
  <c r="AH47" i="22" s="1"/>
  <c r="AE47" i="22"/>
  <c r="AF47" i="22" s="1"/>
  <c r="AC47" i="22"/>
  <c r="AD47" i="22" s="1"/>
  <c r="AA47" i="22"/>
  <c r="AG46" i="22"/>
  <c r="AH46" i="22" s="1"/>
  <c r="AE46" i="22"/>
  <c r="AF46" i="22" s="1"/>
  <c r="AC46" i="22"/>
  <c r="AA46" i="22"/>
  <c r="AB46" i="22" s="1"/>
  <c r="AG45" i="22"/>
  <c r="AH45" i="22" s="1"/>
  <c r="AE45" i="22"/>
  <c r="AF45" i="22" s="1"/>
  <c r="AC45" i="22"/>
  <c r="AD45" i="22" s="1"/>
  <c r="AA45" i="22"/>
  <c r="AB45" i="22" s="1"/>
  <c r="AG44" i="22"/>
  <c r="AH44" i="22" s="1"/>
  <c r="AE44" i="22"/>
  <c r="AF44" i="22" s="1"/>
  <c r="AC44" i="22"/>
  <c r="AD44" i="22" s="1"/>
  <c r="AA44" i="22"/>
  <c r="AB44" i="22" s="1"/>
  <c r="AG43" i="22"/>
  <c r="AH43" i="22" s="1"/>
  <c r="AE43" i="22"/>
  <c r="AC43" i="22"/>
  <c r="AD43" i="22" s="1"/>
  <c r="AA43" i="22"/>
  <c r="X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AG38" i="22"/>
  <c r="AH38" i="22" s="1"/>
  <c r="AE38" i="22"/>
  <c r="AF38" i="22" s="1"/>
  <c r="AC38" i="22"/>
  <c r="AD38" i="22" s="1"/>
  <c r="AA38" i="22"/>
  <c r="AG37" i="22"/>
  <c r="AH37" i="22" s="1"/>
  <c r="AE37" i="22"/>
  <c r="AF37" i="22" s="1"/>
  <c r="AC37" i="22"/>
  <c r="AD37" i="22" s="1"/>
  <c r="AA37" i="22"/>
  <c r="AB37" i="22" s="1"/>
  <c r="AG36" i="22"/>
  <c r="AH36" i="22" s="1"/>
  <c r="AE36" i="22"/>
  <c r="AF36" i="22" s="1"/>
  <c r="AC36" i="22"/>
  <c r="AD36" i="22" s="1"/>
  <c r="AA36" i="22"/>
  <c r="AG35" i="22"/>
  <c r="AH35" i="22" s="1"/>
  <c r="AE35" i="22"/>
  <c r="AF35" i="22" s="1"/>
  <c r="AC35" i="22"/>
  <c r="AD35" i="22" s="1"/>
  <c r="AA35" i="22"/>
  <c r="AB35" i="22" s="1"/>
  <c r="AG34" i="22"/>
  <c r="AH34" i="22" s="1"/>
  <c r="AE34" i="22"/>
  <c r="AF34" i="22" s="1"/>
  <c r="AC34" i="22"/>
  <c r="AD34" i="22" s="1"/>
  <c r="AA34" i="22"/>
  <c r="AG33" i="22"/>
  <c r="AE33" i="22"/>
  <c r="AF33" i="22" s="1"/>
  <c r="AC33" i="22"/>
  <c r="AA33" i="22"/>
  <c r="AB33" i="22" s="1"/>
  <c r="AG32" i="22"/>
  <c r="AH32" i="22" s="1"/>
  <c r="AE32" i="22"/>
  <c r="AE39" i="22" s="1"/>
  <c r="AC32" i="22"/>
  <c r="AD32" i="22" s="1"/>
  <c r="AA32" i="22"/>
  <c r="X61" i="22"/>
  <c r="AG60" i="22"/>
  <c r="AH60" i="22" s="1"/>
  <c r="AE60" i="22"/>
  <c r="AF60" i="22" s="1"/>
  <c r="AC60" i="22"/>
  <c r="AD60" i="22" s="1"/>
  <c r="AA60" i="22"/>
  <c r="AB60" i="22" s="1"/>
  <c r="AG59" i="22"/>
  <c r="AH59" i="22" s="1"/>
  <c r="AE59" i="22"/>
  <c r="AF59" i="22" s="1"/>
  <c r="AC59" i="22"/>
  <c r="AD59" i="22" s="1"/>
  <c r="AA59" i="22"/>
  <c r="AG58" i="22"/>
  <c r="AH58" i="22" s="1"/>
  <c r="AE58" i="22"/>
  <c r="AF58" i="22" s="1"/>
  <c r="AC58" i="22"/>
  <c r="AD58" i="22" s="1"/>
  <c r="AA58" i="22"/>
  <c r="AG57" i="22"/>
  <c r="AH57" i="22" s="1"/>
  <c r="AE57" i="22"/>
  <c r="AF57" i="22" s="1"/>
  <c r="AC57" i="22"/>
  <c r="AD57" i="22" s="1"/>
  <c r="AA57" i="22"/>
  <c r="AG56" i="22"/>
  <c r="AH56" i="22" s="1"/>
  <c r="AE56" i="22"/>
  <c r="AF56" i="22" s="1"/>
  <c r="AC56" i="22"/>
  <c r="AD56" i="22" s="1"/>
  <c r="AA56" i="22"/>
  <c r="AB56" i="22" s="1"/>
  <c r="AG55" i="22"/>
  <c r="AH55" i="22" s="1"/>
  <c r="AE55" i="22"/>
  <c r="AC55" i="22"/>
  <c r="AD55" i="22" s="1"/>
  <c r="AA55" i="22"/>
  <c r="AG54" i="22"/>
  <c r="AE54" i="22"/>
  <c r="AF54" i="22" s="1"/>
  <c r="AC54" i="22"/>
  <c r="AD54" i="22" s="1"/>
  <c r="AA54" i="22"/>
  <c r="X28" i="22"/>
  <c r="I50" i="4"/>
  <c r="Y36" i="22" l="1"/>
  <c r="Z36" i="22" s="1"/>
  <c r="Y47" i="22"/>
  <c r="Z47" i="22" s="1"/>
  <c r="Y34" i="22"/>
  <c r="Z34" i="22" s="1"/>
  <c r="Y54" i="22"/>
  <c r="Z54" i="22" s="1"/>
  <c r="Y58" i="22"/>
  <c r="Z58" i="22" s="1"/>
  <c r="AB58" i="22"/>
  <c r="Y59" i="22"/>
  <c r="Z59" i="22" s="1"/>
  <c r="AB59" i="22"/>
  <c r="AF39" i="22"/>
  <c r="Y56" i="22"/>
  <c r="Z56" i="22" s="1"/>
  <c r="Y60" i="22"/>
  <c r="Z60" i="22" s="1"/>
  <c r="Y38" i="22"/>
  <c r="Z38" i="22" s="1"/>
  <c r="AG39" i="22"/>
  <c r="AH39" i="22" s="1"/>
  <c r="Y46" i="22"/>
  <c r="Z46" i="22" s="1"/>
  <c r="AE50" i="22"/>
  <c r="AF50" i="22" s="1"/>
  <c r="AA50" i="22"/>
  <c r="AB50" i="22" s="1"/>
  <c r="AD46" i="22"/>
  <c r="AF43" i="22"/>
  <c r="AB43" i="22"/>
  <c r="AB47" i="22"/>
  <c r="AC50" i="22"/>
  <c r="AD50" i="22" s="1"/>
  <c r="Y44" i="22"/>
  <c r="Z44" i="22" s="1"/>
  <c r="Y45" i="22"/>
  <c r="Z45" i="22" s="1"/>
  <c r="Y48" i="22"/>
  <c r="Z48" i="22" s="1"/>
  <c r="Y49" i="22"/>
  <c r="Z49" i="22" s="1"/>
  <c r="AG50" i="22"/>
  <c r="AH50" i="22" s="1"/>
  <c r="Y43" i="22"/>
  <c r="AB54" i="22"/>
  <c r="AG61" i="22"/>
  <c r="AH61" i="22" s="1"/>
  <c r="AE61" i="22"/>
  <c r="AF61" i="22" s="1"/>
  <c r="Y57" i="22"/>
  <c r="Z57" i="22" s="1"/>
  <c r="AC39" i="22"/>
  <c r="AD39" i="22" s="1"/>
  <c r="Y55" i="22"/>
  <c r="AB57" i="22"/>
  <c r="AC61" i="22"/>
  <c r="AD61" i="22" s="1"/>
  <c r="AA39" i="22"/>
  <c r="AB39" i="22" s="1"/>
  <c r="Y33" i="22"/>
  <c r="Z33" i="22" s="1"/>
  <c r="Y35" i="22"/>
  <c r="Z35" i="22" s="1"/>
  <c r="Y37" i="22"/>
  <c r="Z37" i="22" s="1"/>
  <c r="AB32" i="22"/>
  <c r="AF32" i="22"/>
  <c r="AD33" i="22"/>
  <c r="AH33" i="22"/>
  <c r="AB34" i="22"/>
  <c r="AB36" i="22"/>
  <c r="AB38" i="22"/>
  <c r="Y32" i="22"/>
  <c r="AH54" i="22"/>
  <c r="AB55" i="22"/>
  <c r="AF55" i="22"/>
  <c r="AA61" i="22"/>
  <c r="AB61" i="22" s="1"/>
  <c r="V61" i="22"/>
  <c r="U61" i="22"/>
  <c r="T61" i="22"/>
  <c r="S61" i="22"/>
  <c r="R61" i="22"/>
  <c r="Q61" i="22"/>
  <c r="P61" i="22"/>
  <c r="O61" i="22"/>
  <c r="N61" i="22"/>
  <c r="M61" i="22"/>
  <c r="L61" i="22"/>
  <c r="K61" i="22"/>
  <c r="AG27" i="22"/>
  <c r="AH27" i="22" s="1"/>
  <c r="AG26" i="22"/>
  <c r="AH26" i="22" s="1"/>
  <c r="AG25" i="22"/>
  <c r="AH25" i="22" s="1"/>
  <c r="AG24" i="22"/>
  <c r="AH24" i="22" s="1"/>
  <c r="AG23" i="22"/>
  <c r="AH23" i="22" s="1"/>
  <c r="AG22" i="22"/>
  <c r="AH22" i="22" s="1"/>
  <c r="AG21" i="22"/>
  <c r="AH21" i="22" s="1"/>
  <c r="AE27" i="22"/>
  <c r="AF27" i="22" s="1"/>
  <c r="AE26" i="22"/>
  <c r="AF26" i="22" s="1"/>
  <c r="AE25" i="22"/>
  <c r="AF25" i="22" s="1"/>
  <c r="AE24" i="22"/>
  <c r="AF24" i="22" s="1"/>
  <c r="AE23" i="22"/>
  <c r="AF23" i="22" s="1"/>
  <c r="AE22" i="22"/>
  <c r="AF22" i="22" s="1"/>
  <c r="AE21" i="22"/>
  <c r="AF21" i="22" s="1"/>
  <c r="AC27" i="22"/>
  <c r="AC26" i="22"/>
  <c r="AC25" i="22"/>
  <c r="AC24" i="22"/>
  <c r="AC23" i="22"/>
  <c r="AC22" i="22"/>
  <c r="AC21" i="22"/>
  <c r="AA22" i="22"/>
  <c r="AB22" i="22" s="1"/>
  <c r="AA23" i="22"/>
  <c r="AB23" i="22" s="1"/>
  <c r="AA24" i="22"/>
  <c r="AB24" i="22" s="1"/>
  <c r="AA25" i="22"/>
  <c r="AB25" i="22" s="1"/>
  <c r="AA26" i="22"/>
  <c r="AB26" i="22" s="1"/>
  <c r="AA27" i="22"/>
  <c r="AB27" i="22" s="1"/>
  <c r="AA21" i="22"/>
  <c r="AB21" i="22" s="1"/>
  <c r="L28" i="22"/>
  <c r="M28" i="22"/>
  <c r="N28" i="22"/>
  <c r="O28" i="22"/>
  <c r="P28" i="22"/>
  <c r="Q28" i="22"/>
  <c r="R28" i="22"/>
  <c r="S28" i="22"/>
  <c r="T28" i="22"/>
  <c r="U28" i="22"/>
  <c r="V28" i="22"/>
  <c r="K28" i="22"/>
  <c r="Y61" i="22" l="1"/>
  <c r="Z61" i="22" s="1"/>
  <c r="Y50" i="22"/>
  <c r="Z50" i="22" s="1"/>
  <c r="Z43" i="22"/>
  <c r="Z55" i="22"/>
  <c r="Z32" i="22"/>
  <c r="Y39" i="22"/>
  <c r="Z39" i="22" s="1"/>
  <c r="Y22" i="22"/>
  <c r="Z22" i="22" s="1"/>
  <c r="AD22" i="22"/>
  <c r="Y23" i="22"/>
  <c r="Z23" i="22" s="1"/>
  <c r="AD23" i="22"/>
  <c r="AD27" i="22"/>
  <c r="Y27" i="22"/>
  <c r="Z27" i="22" s="1"/>
  <c r="Y24" i="22"/>
  <c r="Z24" i="22" s="1"/>
  <c r="AD24" i="22"/>
  <c r="Y21" i="22"/>
  <c r="AD21" i="22"/>
  <c r="AD25" i="22"/>
  <c r="Y25" i="22"/>
  <c r="Z25" i="22" s="1"/>
  <c r="AD26" i="22"/>
  <c r="Y26" i="22"/>
  <c r="Z26" i="22" s="1"/>
  <c r="AG28" i="22"/>
  <c r="AH28" i="22" s="1"/>
  <c r="AC28" i="22"/>
  <c r="AD28" i="22" s="1"/>
  <c r="AA28" i="22"/>
  <c r="AB28" i="22" s="1"/>
  <c r="AE28" i="22"/>
  <c r="AF28" i="22" s="1"/>
  <c r="F40" i="18"/>
  <c r="I40" i="18"/>
  <c r="L40" i="18"/>
  <c r="O40" i="18"/>
  <c r="R40" i="18"/>
  <c r="U40" i="18"/>
  <c r="X40" i="18"/>
  <c r="AA40" i="18"/>
  <c r="F41" i="18"/>
  <c r="I41" i="18"/>
  <c r="L41" i="18"/>
  <c r="O41" i="18"/>
  <c r="R41" i="18"/>
  <c r="U41" i="18"/>
  <c r="X41" i="18"/>
  <c r="AA41" i="18"/>
  <c r="F42" i="18"/>
  <c r="I42" i="18"/>
  <c r="L42" i="18"/>
  <c r="O42" i="18"/>
  <c r="R42" i="18"/>
  <c r="U42" i="18"/>
  <c r="X42" i="18"/>
  <c r="AA42" i="18"/>
  <c r="F43" i="18"/>
  <c r="I43" i="18"/>
  <c r="L43" i="18"/>
  <c r="O43" i="18"/>
  <c r="R43" i="18"/>
  <c r="U43" i="18"/>
  <c r="X43" i="18"/>
  <c r="AA43" i="18"/>
  <c r="F44" i="18"/>
  <c r="I44" i="18"/>
  <c r="L44" i="18"/>
  <c r="O44" i="18"/>
  <c r="R44" i="18"/>
  <c r="U44" i="18"/>
  <c r="X44" i="18"/>
  <c r="AA44" i="18"/>
  <c r="F45" i="18"/>
  <c r="I45" i="18"/>
  <c r="L45" i="18"/>
  <c r="O45" i="18"/>
  <c r="R45" i="18"/>
  <c r="U45" i="18"/>
  <c r="X45" i="18"/>
  <c r="AA45" i="18"/>
  <c r="F46" i="18"/>
  <c r="I46" i="18"/>
  <c r="L46" i="18"/>
  <c r="O46" i="18"/>
  <c r="R46" i="18"/>
  <c r="U46" i="18"/>
  <c r="X46" i="18"/>
  <c r="AA46" i="18"/>
  <c r="F47" i="18"/>
  <c r="I47" i="18"/>
  <c r="L47" i="18"/>
  <c r="O47" i="18"/>
  <c r="R47" i="18"/>
  <c r="U47" i="18"/>
  <c r="X47" i="18"/>
  <c r="AA47" i="18"/>
  <c r="F48" i="18"/>
  <c r="O48" i="18"/>
  <c r="U48" i="18"/>
  <c r="F49" i="18"/>
  <c r="I49" i="18"/>
  <c r="L49" i="18"/>
  <c r="O49" i="18"/>
  <c r="R49" i="18"/>
  <c r="U49" i="18"/>
  <c r="X49" i="18"/>
  <c r="AA49" i="18"/>
  <c r="F50" i="18"/>
  <c r="I50" i="18"/>
  <c r="L50" i="18"/>
  <c r="O50" i="18"/>
  <c r="R50" i="18"/>
  <c r="U50" i="18"/>
  <c r="X50" i="18"/>
  <c r="AA50" i="18"/>
  <c r="Z21" i="22" l="1"/>
  <c r="Y28" i="22"/>
  <c r="Z28" i="22" s="1"/>
  <c r="R40" i="16"/>
  <c r="R41" i="16"/>
  <c r="R42" i="16"/>
  <c r="R43" i="16"/>
  <c r="R44" i="16"/>
  <c r="R39" i="16"/>
  <c r="R38" i="16"/>
  <c r="O44" i="16"/>
  <c r="O43" i="16"/>
  <c r="O42" i="16"/>
  <c r="O41" i="16"/>
  <c r="O40" i="16"/>
  <c r="O39" i="16"/>
  <c r="O38" i="16"/>
  <c r="L39" i="16"/>
  <c r="L40" i="16"/>
  <c r="L41" i="16"/>
  <c r="L42" i="16"/>
  <c r="L43" i="16"/>
  <c r="L44" i="16"/>
  <c r="L38" i="16"/>
  <c r="I39" i="16"/>
  <c r="I40" i="16"/>
  <c r="I41" i="16"/>
  <c r="I42" i="16"/>
  <c r="I43" i="16"/>
  <c r="F39" i="16"/>
  <c r="F40" i="16"/>
  <c r="F41" i="16"/>
  <c r="F42" i="16"/>
  <c r="F43" i="16"/>
  <c r="F44" i="16"/>
  <c r="F38" i="16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18" i="1"/>
  <c r="M6" i="15"/>
  <c r="E44" i="19"/>
  <c r="E45" i="19"/>
  <c r="E46" i="19"/>
  <c r="E47" i="19"/>
  <c r="E48" i="19"/>
  <c r="E49" i="19"/>
  <c r="E43" i="19"/>
  <c r="P47" i="4" l="1"/>
  <c r="P48" i="4"/>
  <c r="P49" i="4"/>
  <c r="P50" i="4"/>
  <c r="P51" i="4"/>
  <c r="P52" i="4"/>
  <c r="Q47" i="4"/>
  <c r="Q48" i="4"/>
  <c r="Q49" i="4"/>
  <c r="Q50" i="4"/>
  <c r="Q51" i="4"/>
  <c r="Q52" i="4"/>
  <c r="Q46" i="4"/>
  <c r="P46" i="4"/>
  <c r="F45" i="19"/>
  <c r="F49" i="19"/>
  <c r="F43" i="19"/>
  <c r="M50" i="19"/>
  <c r="K50" i="19"/>
  <c r="I50" i="19"/>
  <c r="G50" i="19"/>
  <c r="D50" i="19"/>
  <c r="H43" i="19"/>
  <c r="J43" i="19"/>
  <c r="L43" i="19"/>
  <c r="F44" i="19"/>
  <c r="H44" i="19"/>
  <c r="J44" i="19"/>
  <c r="L44" i="19"/>
  <c r="N44" i="19"/>
  <c r="H45" i="19"/>
  <c r="J45" i="19"/>
  <c r="L45" i="19"/>
  <c r="N45" i="19"/>
  <c r="F46" i="19"/>
  <c r="H46" i="19"/>
  <c r="J46" i="19"/>
  <c r="L46" i="19"/>
  <c r="N46" i="19"/>
  <c r="F47" i="19"/>
  <c r="H47" i="19"/>
  <c r="J47" i="19"/>
  <c r="L47" i="19"/>
  <c r="N47" i="19"/>
  <c r="F48" i="19"/>
  <c r="H48" i="19"/>
  <c r="J48" i="19"/>
  <c r="L48" i="19"/>
  <c r="N48" i="19"/>
  <c r="H49" i="19"/>
  <c r="J49" i="19"/>
  <c r="L49" i="19"/>
  <c r="N49" i="19"/>
  <c r="E42" i="8"/>
  <c r="D42" i="8"/>
  <c r="E50" i="19" l="1"/>
  <c r="N43" i="19"/>
  <c r="L50" i="19" l="1"/>
  <c r="N50" i="19"/>
  <c r="J50" i="19"/>
  <c r="H50" i="19"/>
  <c r="F50" i="19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4" i="5"/>
  <c r="Z34" i="5"/>
  <c r="Y35" i="5"/>
  <c r="Z35" i="5"/>
  <c r="Y36" i="5"/>
  <c r="Z36" i="5"/>
  <c r="Y37" i="5"/>
  <c r="Z37" i="5"/>
  <c r="Y38" i="5"/>
  <c r="Z38" i="5"/>
  <c r="Y39" i="5"/>
  <c r="Z39" i="5"/>
  <c r="Y40" i="5"/>
  <c r="Z40" i="5"/>
  <c r="Y41" i="5"/>
  <c r="Z41" i="5"/>
  <c r="Z21" i="5"/>
  <c r="Y21" i="5"/>
  <c r="W42" i="5"/>
  <c r="V42" i="5"/>
  <c r="T42" i="5"/>
  <c r="S42" i="5"/>
  <c r="Q42" i="5"/>
  <c r="P42" i="5"/>
  <c r="N42" i="5"/>
  <c r="M42" i="5"/>
  <c r="K42" i="5"/>
  <c r="J42" i="5"/>
  <c r="H42" i="5"/>
  <c r="G42" i="5"/>
  <c r="E42" i="5"/>
  <c r="D42" i="5"/>
  <c r="R35" i="15"/>
  <c r="S35" i="15" s="1"/>
  <c r="Q35" i="15"/>
  <c r="O35" i="15"/>
  <c r="N35" i="15"/>
  <c r="L35" i="15"/>
  <c r="K35" i="15"/>
  <c r="I35" i="15"/>
  <c r="H35" i="15"/>
  <c r="F35" i="15"/>
  <c r="E35" i="15"/>
  <c r="S34" i="15"/>
  <c r="P34" i="15"/>
  <c r="J34" i="15"/>
  <c r="G34" i="15"/>
  <c r="S33" i="15"/>
  <c r="P33" i="15"/>
  <c r="J33" i="15"/>
  <c r="G33" i="15"/>
  <c r="S32" i="15"/>
  <c r="P32" i="15"/>
  <c r="J32" i="15"/>
  <c r="G32" i="15"/>
  <c r="S31" i="15"/>
  <c r="P31" i="15"/>
  <c r="M31" i="15"/>
  <c r="J31" i="15"/>
  <c r="G31" i="15"/>
  <c r="S30" i="15"/>
  <c r="P30" i="15"/>
  <c r="M30" i="15"/>
  <c r="J30" i="15"/>
  <c r="G30" i="15"/>
  <c r="S29" i="15"/>
  <c r="P29" i="15"/>
  <c r="M29" i="15"/>
  <c r="J29" i="15"/>
  <c r="G29" i="15"/>
  <c r="S28" i="15"/>
  <c r="P28" i="15"/>
  <c r="J28" i="15"/>
  <c r="G28" i="15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Q45" i="16"/>
  <c r="P45" i="16"/>
  <c r="N45" i="16"/>
  <c r="M45" i="16"/>
  <c r="K45" i="16"/>
  <c r="J45" i="16"/>
  <c r="H45" i="16"/>
  <c r="G45" i="16"/>
  <c r="E45" i="16"/>
  <c r="F45" i="16" s="1"/>
  <c r="D45" i="16"/>
  <c r="E41" i="9"/>
  <c r="D41" i="9"/>
  <c r="R45" i="16" l="1"/>
  <c r="P35" i="15"/>
  <c r="L45" i="16"/>
  <c r="J35" i="15"/>
  <c r="M35" i="15"/>
  <c r="G35" i="15"/>
  <c r="O45" i="16"/>
  <c r="I45" i="16"/>
  <c r="Y42" i="5"/>
  <c r="Z42" i="5"/>
  <c r="F21" i="5"/>
  <c r="I21" i="5"/>
  <c r="L21" i="5"/>
  <c r="O21" i="5"/>
  <c r="R21" i="5"/>
  <c r="U21" i="5"/>
  <c r="X21" i="5"/>
  <c r="AA21" i="5"/>
  <c r="F22" i="5"/>
  <c r="I22" i="5"/>
  <c r="L22" i="5"/>
  <c r="O22" i="5"/>
  <c r="R22" i="5"/>
  <c r="U22" i="5"/>
  <c r="X22" i="5"/>
  <c r="AA22" i="5"/>
  <c r="F23" i="5"/>
  <c r="I23" i="5"/>
  <c r="L23" i="5"/>
  <c r="O23" i="5"/>
  <c r="R23" i="5"/>
  <c r="U23" i="5"/>
  <c r="X23" i="5"/>
  <c r="AA23" i="5"/>
  <c r="F24" i="5"/>
  <c r="I24" i="5"/>
  <c r="L24" i="5"/>
  <c r="O24" i="5"/>
  <c r="R24" i="5"/>
  <c r="U24" i="5"/>
  <c r="X24" i="5"/>
  <c r="AA24" i="5"/>
  <c r="F25" i="5"/>
  <c r="I25" i="5"/>
  <c r="L25" i="5"/>
  <c r="O25" i="5"/>
  <c r="R25" i="5"/>
  <c r="U25" i="5"/>
  <c r="X25" i="5"/>
  <c r="AA25" i="5"/>
  <c r="F26" i="5"/>
  <c r="I26" i="5"/>
  <c r="L26" i="5"/>
  <c r="O26" i="5"/>
  <c r="R26" i="5"/>
  <c r="U26" i="5"/>
  <c r="X26" i="5"/>
  <c r="AA26" i="5"/>
  <c r="F27" i="5"/>
  <c r="I27" i="5"/>
  <c r="L27" i="5"/>
  <c r="O27" i="5"/>
  <c r="R27" i="5"/>
  <c r="U27" i="5"/>
  <c r="X27" i="5"/>
  <c r="AA27" i="5"/>
  <c r="F28" i="5"/>
  <c r="I28" i="5"/>
  <c r="L28" i="5"/>
  <c r="O28" i="5"/>
  <c r="R28" i="5"/>
  <c r="U28" i="5"/>
  <c r="X28" i="5"/>
  <c r="AA28" i="5"/>
  <c r="F29" i="5"/>
  <c r="I29" i="5"/>
  <c r="L29" i="5"/>
  <c r="O29" i="5"/>
  <c r="R29" i="5"/>
  <c r="U29" i="5"/>
  <c r="X29" i="5"/>
  <c r="AA29" i="5"/>
  <c r="F30" i="5"/>
  <c r="I30" i="5"/>
  <c r="L30" i="5"/>
  <c r="O30" i="5"/>
  <c r="R30" i="5"/>
  <c r="U30" i="5"/>
  <c r="X30" i="5"/>
  <c r="AA30" i="5"/>
  <c r="F31" i="5"/>
  <c r="I31" i="5"/>
  <c r="L31" i="5"/>
  <c r="O31" i="5"/>
  <c r="R31" i="5"/>
  <c r="U31" i="5"/>
  <c r="X31" i="5"/>
  <c r="AA31" i="5"/>
  <c r="F32" i="5"/>
  <c r="I32" i="5"/>
  <c r="L32" i="5"/>
  <c r="O32" i="5"/>
  <c r="R32" i="5"/>
  <c r="U32" i="5"/>
  <c r="X32" i="5"/>
  <c r="AA32" i="5"/>
  <c r="F33" i="5"/>
  <c r="I33" i="5"/>
  <c r="L33" i="5"/>
  <c r="O33" i="5"/>
  <c r="R33" i="5"/>
  <c r="U33" i="5"/>
  <c r="X33" i="5"/>
  <c r="AA33" i="5"/>
  <c r="F34" i="5"/>
  <c r="I34" i="5"/>
  <c r="L34" i="5"/>
  <c r="O34" i="5"/>
  <c r="R34" i="5"/>
  <c r="U34" i="5"/>
  <c r="X34" i="5"/>
  <c r="AA34" i="5"/>
  <c r="F35" i="5"/>
  <c r="I35" i="5"/>
  <c r="L35" i="5"/>
  <c r="O35" i="5"/>
  <c r="U35" i="5"/>
  <c r="X35" i="5"/>
  <c r="AA35" i="5"/>
  <c r="F36" i="5"/>
  <c r="I36" i="5"/>
  <c r="L36" i="5"/>
  <c r="O36" i="5"/>
  <c r="R36" i="5"/>
  <c r="U36" i="5"/>
  <c r="X36" i="5"/>
  <c r="AA36" i="5"/>
  <c r="F37" i="5"/>
  <c r="I37" i="5"/>
  <c r="L37" i="5"/>
  <c r="O37" i="5"/>
  <c r="R37" i="5"/>
  <c r="U37" i="5"/>
  <c r="X37" i="5"/>
  <c r="AA37" i="5"/>
  <c r="F38" i="5"/>
  <c r="I38" i="5"/>
  <c r="L38" i="5"/>
  <c r="O38" i="5"/>
  <c r="R38" i="5"/>
  <c r="U38" i="5"/>
  <c r="X38" i="5"/>
  <c r="AA38" i="5"/>
  <c r="F39" i="5"/>
  <c r="I39" i="5"/>
  <c r="L39" i="5"/>
  <c r="O39" i="5"/>
  <c r="R39" i="5"/>
  <c r="U39" i="5"/>
  <c r="X39" i="5"/>
  <c r="AA39" i="5"/>
  <c r="F40" i="5"/>
  <c r="I40" i="5"/>
  <c r="L40" i="5"/>
  <c r="O40" i="5"/>
  <c r="R40" i="5"/>
  <c r="U40" i="5"/>
  <c r="X40" i="5"/>
  <c r="AA40" i="5"/>
  <c r="F41" i="5"/>
  <c r="I41" i="5"/>
  <c r="L41" i="5"/>
  <c r="O41" i="5"/>
  <c r="R41" i="5"/>
  <c r="U41" i="5"/>
  <c r="X41" i="5"/>
  <c r="AA41" i="5"/>
  <c r="F42" i="5"/>
  <c r="I42" i="5"/>
  <c r="L42" i="5"/>
  <c r="O42" i="5"/>
  <c r="R42" i="5"/>
  <c r="U42" i="5"/>
  <c r="X42" i="5"/>
  <c r="Q53" i="4"/>
  <c r="P53" i="4"/>
  <c r="E53" i="4"/>
  <c r="D53" i="4"/>
  <c r="N53" i="4"/>
  <c r="M53" i="4"/>
  <c r="K53" i="4"/>
  <c r="J53" i="4"/>
  <c r="H53" i="4"/>
  <c r="G53" i="4"/>
  <c r="O47" i="4"/>
  <c r="O48" i="4"/>
  <c r="O49" i="4"/>
  <c r="O50" i="4"/>
  <c r="O51" i="4"/>
  <c r="O52" i="4"/>
  <c r="O46" i="4"/>
  <c r="R47" i="4"/>
  <c r="R48" i="4"/>
  <c r="R49" i="4"/>
  <c r="R50" i="4"/>
  <c r="R51" i="4"/>
  <c r="R52" i="4"/>
  <c r="R46" i="4"/>
  <c r="L47" i="4"/>
  <c r="L48" i="4"/>
  <c r="L49" i="4"/>
  <c r="I47" i="4"/>
  <c r="I48" i="4"/>
  <c r="I49" i="4"/>
  <c r="I51" i="4"/>
  <c r="I52" i="4"/>
  <c r="I46" i="4"/>
  <c r="F47" i="4"/>
  <c r="F48" i="4"/>
  <c r="F49" i="4"/>
  <c r="F50" i="4"/>
  <c r="F51" i="4"/>
  <c r="F52" i="4"/>
  <c r="F46" i="4"/>
  <c r="AA42" i="5" l="1"/>
  <c r="R53" i="4"/>
  <c r="O53" i="4"/>
  <c r="L53" i="4"/>
  <c r="I53" i="4"/>
  <c r="F53" i="4"/>
  <c r="F41" i="9"/>
  <c r="F35" i="9"/>
  <c r="F36" i="9"/>
  <c r="F37" i="9"/>
  <c r="F38" i="9"/>
  <c r="F39" i="9"/>
  <c r="F40" i="9"/>
  <c r="F34" i="9"/>
  <c r="F42" i="8"/>
  <c r="F36" i="8"/>
  <c r="F37" i="8"/>
  <c r="F38" i="8"/>
  <c r="F39" i="8"/>
  <c r="F40" i="8"/>
  <c r="F41" i="8"/>
  <c r="F35" i="8"/>
</calcChain>
</file>

<file path=xl/sharedStrings.xml><?xml version="1.0" encoding="utf-8"?>
<sst xmlns="http://schemas.openxmlformats.org/spreadsheetml/2006/main" count="697" uniqueCount="190">
  <si>
    <t>PIM2015</t>
  </si>
  <si>
    <t>Eje2015</t>
  </si>
  <si>
    <t>2.1 - PERSONAL Y OBLIGACIONES SOCIALES</t>
  </si>
  <si>
    <t>2.3 - BIENES Y SERVICIOS</t>
  </si>
  <si>
    <t>2.5 - OTROS GASTOS</t>
  </si>
  <si>
    <t>2.6 - ADQUISICION DE ACTIVOS NO FINANCIEROS</t>
  </si>
  <si>
    <t>Generica</t>
  </si>
  <si>
    <t>% EJECUCIÓN</t>
  </si>
  <si>
    <t>EJE2015</t>
  </si>
  <si>
    <t>0002 SALUD MATERNO NEONATAL</t>
  </si>
  <si>
    <t>99 445 400  000785 REGION CAJAMARCA-SALUD CAJAMARCA</t>
  </si>
  <si>
    <t>99 445 401  000786 REGION CAJAMARCA-SALUD CHOTA</t>
  </si>
  <si>
    <t>99 445 402  000787 REGION CAJAMARCA-SALUD CUTERVO</t>
  </si>
  <si>
    <t>99 445 403  000788 REGION CAJAMARCA-SALUD JAEN</t>
  </si>
  <si>
    <t>99 445 404  000999 REGION CAJAMARCA-HOSPITAL CAJAMARCA</t>
  </si>
  <si>
    <t>99 445 405  001047 REGION CAJAMARCA-HOSPITAL GENERAL DE JAEN</t>
  </si>
  <si>
    <t>99 445 406  1539 HOSPITAL JOSÉ H. SOTO CADENILLAS - CHOTA</t>
  </si>
  <si>
    <t>99 445 GOBIERNO REGIONAL CAJAMARCA</t>
  </si>
  <si>
    <t>3000001 ACCIONES COMUNES</t>
  </si>
  <si>
    <t>3000002 POBLACION INFORMADA SOBRE SALUD SEXUAL, SALUD REPRODUCTIVA Y METODOS DE PLANIFICACION FAMILIAR</t>
  </si>
  <si>
    <t>3000005 ADOLESCENTES ACCEDEN A SERVICIOS DE SALUD PARA PREVENCION DEL EMBARAZO</t>
  </si>
  <si>
    <t>3033172 ATENCION PRENATAL REENFOCADA</t>
  </si>
  <si>
    <t>3033288 MUNICIPIOS SALUDABLES QUE PROMUEVEN SALUD SEXUAL Y REPRODUCTIVA</t>
  </si>
  <si>
    <t>3033289 COMUNIDADES SALUDABLES QUE PROMUEVEN SALUD SEXUAL Y REPRODUCTIVA</t>
  </si>
  <si>
    <t>3033290 INSTITUCIONES EDUCATIVAS SALUDABLES PROMUEVEN SALUD SEXUAL Y REPRODUCTIVA</t>
  </si>
  <si>
    <t>3033291 POBLACION ACCEDE A METODOS DE PLANIFICACION FAMILIAR</t>
  </si>
  <si>
    <t>3033292 POBLACION ACCEDE A SERVICIOS DE CONSEJERIA EN SALUD SEXUAL Y REPRODUCTIVA</t>
  </si>
  <si>
    <t>3033294 ATENCION DE LA GESTANTE CON COMPLICACIONES</t>
  </si>
  <si>
    <t>3033295 ATENCION DEL PARTO NORMAL</t>
  </si>
  <si>
    <t>3033296 ATENCION DEL PARTO COMPLICADO NO QUIRURGICO</t>
  </si>
  <si>
    <t>3033297 ATENCION DEL PARTO COMPLICADO QUIRURGICO</t>
  </si>
  <si>
    <t>3033298 ATENCION DEL PUERPERIO</t>
  </si>
  <si>
    <t>3033299 ATENCION DEL PUERPERIO CON COMPLICACIONES</t>
  </si>
  <si>
    <t>3033300 ATENCION OBSTETRICA EN UNIDAD DE CUIDADOS INTENSIVOS</t>
  </si>
  <si>
    <t>3033304 ACCESO AL SISTEMA DE REFERENCIA INSTITUCIONAL</t>
  </si>
  <si>
    <t>3033305 ATENCION DEL RECIEN NACIDO NORMAL</t>
  </si>
  <si>
    <t>3033306 ATENCION DEL RECIEN NACIDO CON COMPLICACIONES</t>
  </si>
  <si>
    <t>3033307 ATENCION DEL RECIEN NACIDO CON COMPLICACIONES QUE REQUIERE UNIDAD DE CUIDADOS INTENSIVOS NEONATALES - UCIN</t>
  </si>
  <si>
    <t>3033412 FAMILIAS SALUDABLES INFORMADAS RESPECTO DE SU SALUD SEXUAL Y REPRODUCTIVA</t>
  </si>
  <si>
    <t>UNIDAD EJECUTORA</t>
  </si>
  <si>
    <t>META</t>
  </si>
  <si>
    <t>PIM 2015</t>
  </si>
  <si>
    <t>000785 SALUD CAJAMARCA</t>
  </si>
  <si>
    <t>000786 SALUD CHOTA</t>
  </si>
  <si>
    <t>000787 SALUD CUTERVO</t>
  </si>
  <si>
    <t>000788 SALUD JAEN</t>
  </si>
  <si>
    <t>000999 HOSPITAL CAJAMARCA</t>
  </si>
  <si>
    <t>001047 HOSPITAL GENERAL DE JAEN</t>
  </si>
  <si>
    <t>001539 HOSPITAL GENERAL DE CHOTA</t>
  </si>
  <si>
    <t>PLIEGO</t>
  </si>
  <si>
    <t>REGIÓN CAJAMARCA</t>
  </si>
  <si>
    <t>% VARIACIÓN</t>
  </si>
  <si>
    <t>PIA2015</t>
  </si>
  <si>
    <t>EJECUCIÓN</t>
  </si>
  <si>
    <t>n/d</t>
  </si>
  <si>
    <t>2 . 1 PERSONAL Y OBLIGACIONES SOCIALES</t>
  </si>
  <si>
    <t>2 . 1 . 1 3 PERSONAL DE LA SALUD</t>
  </si>
  <si>
    <t>2 . 1 . 1 9 GASTOS VARIABLES Y OCASIONALES</t>
  </si>
  <si>
    <t>2 . 1 . 1 1 PERSONAL ADMINISTRATIVO</t>
  </si>
  <si>
    <t>2 . 1 . 3 1 OBLIGACIONES DEL EMPLEADOR</t>
  </si>
  <si>
    <t>2 . 3 BIENES Y SERVICIOS</t>
  </si>
  <si>
    <t>2 . 3 . 1 5 MATERIALES Y UTILES</t>
  </si>
  <si>
    <t>2 . 3 . 1 3 COMBUSTIBLES, CARBURANTES, LUBRICANTES Y AFINES</t>
  </si>
  <si>
    <t>2 . 3 . 1 9 MATERIALES Y UTILES DE ENSEÑANZA</t>
  </si>
  <si>
    <t>2 . 3 . 1 6 REPUESTOS Y ACCESORIOS</t>
  </si>
  <si>
    <t>2 . 3 . 1 8 SUMINISTROS MEDICOS</t>
  </si>
  <si>
    <t>2 . 3 . 1 99 COMPRA DE OTROS BIENES</t>
  </si>
  <si>
    <t>2 . 3 . 1 2 VESTUARIOS Y TEXTILES</t>
  </si>
  <si>
    <t>2 . 3 . 1 1 ALIMENTOS Y BEBIDAS</t>
  </si>
  <si>
    <t>2 . 3 . 1 7 ENSERES</t>
  </si>
  <si>
    <t>2 . 3 . 2 1 VIAJES</t>
  </si>
  <si>
    <t>2 . 3 . 2 2 SERVICIOS BASICOS, COMUNICACIONES, PUBLICIDAD Y DIFUSION</t>
  </si>
  <si>
    <t>2 . 3 . 2 7 SERVICIOS PROFESIONALES Y TECNICOS</t>
  </si>
  <si>
    <t>2 . 3 . 2 8 CONTRATO ADMINISTRATIVO DE SERVICIOS</t>
  </si>
  <si>
    <t>2 . 3 . 2 4 SERVICIO DE MANTENIMIENTO, ACONDICIONAMIENTO Y REPARACIONES</t>
  </si>
  <si>
    <t>2 . 3 . 2 3 SERVICIOS DE LIMPIEZA, SEGURIDAD Y VIGILANCIA</t>
  </si>
  <si>
    <t>2 . 3 . 2 6 SERVICIOS ADMINISTRATIVOS, FINANCIEROS Y DE SEGUROS</t>
  </si>
  <si>
    <t>2 . 6 ADQUISICION DE ACTIVOS NO FINANCIEROS</t>
  </si>
  <si>
    <t>2 . 6 . 3 2 ADQUISICION DE MAQUINARIAS, EQUIPO Y MOBILIARIO</t>
  </si>
  <si>
    <t>2 . 6 . 6 1 ADQUISICION DE OTROS ACTIVOS FIJOS</t>
  </si>
  <si>
    <t>2 . 5 OTROS GASTOS</t>
  </si>
  <si>
    <t>2 . 5 . 5 1 PAGO DE SENTENCIAS JUDICIALES Y LAUDOS ARBITRALES</t>
  </si>
  <si>
    <t>2 . 5 . 2 1 TRANSFERENCIAS CORRIENTES A INSTITUCIONES SIN FINES DE LUCRO</t>
  </si>
  <si>
    <t>400 000785 REGION CAJAMARCA-SALUD CAJAMARCA</t>
  </si>
  <si>
    <t>NOM_GENERICA</t>
  </si>
  <si>
    <t>401 000786 REGION CAJAMARCA-SALUD CHOTA</t>
  </si>
  <si>
    <t>402 000787 REGION CAJAMARCA-SALUD CUTERVO</t>
  </si>
  <si>
    <t>403 000788 REGION CAJAMARCA-SALUD JAEN</t>
  </si>
  <si>
    <t>404 000999 REGION CAJAMARCA-HOSPITAL CAJAMARCA</t>
  </si>
  <si>
    <t>405 001047 REGION CAJAMARCA-HOSPITAL GENERAL DE JAEN</t>
  </si>
  <si>
    <t>406 001539 REGION CAJAMARCA-HOSPITAL GENERAL DE CHOTA</t>
  </si>
  <si>
    <t>445 REGION CAJAMARCA</t>
  </si>
  <si>
    <t>ESPECIFICA</t>
  </si>
  <si>
    <t>GENÉRICA</t>
  </si>
  <si>
    <t>RECURSOS ORDINARIOS</t>
  </si>
  <si>
    <t>RECURSOS DIRECTAMENTE RECAUDADOS</t>
  </si>
  <si>
    <t>DONACIONES Y TRANSFERENCIAS</t>
  </si>
  <si>
    <t>RECURSOS DETERMINADOS</t>
  </si>
  <si>
    <t>FTE_FTO</t>
  </si>
  <si>
    <t>EJECUCION</t>
  </si>
  <si>
    <t>000785  SALUD CAJAMARCA</t>
  </si>
  <si>
    <t>000786  SALUD CHOTA</t>
  </si>
  <si>
    <t>000787  SALUD CUTERVO</t>
  </si>
  <si>
    <t>000788  SALUD JAEN</t>
  </si>
  <si>
    <t>000999  HOSPITAL CAJAMARCA</t>
  </si>
  <si>
    <t>001047  HOSPITAL GENERAL DE JAEN</t>
  </si>
  <si>
    <t>001539  HOSPITAL GENERAL DE CHOTA</t>
  </si>
  <si>
    <t>RO</t>
  </si>
  <si>
    <t>DyT</t>
  </si>
  <si>
    <t>RD</t>
  </si>
  <si>
    <t>2 . 6 . 3 1 ADQUISICION DE VEHICULOS</t>
  </si>
  <si>
    <t>0001 PROGRAMA ARTICULADO NUTRICIONAL</t>
  </si>
  <si>
    <t>0016 TBC-VIH/SIDA</t>
  </si>
  <si>
    <t>0017 ENFERMEDADES METAXENICAS Y ZOONOSIS</t>
  </si>
  <si>
    <t>0018 ENFERMEDADES NO TRANSMISIBLES</t>
  </si>
  <si>
    <t>0024 PREVENCION Y CONTROL DEL CANCER</t>
  </si>
  <si>
    <t>0104 REDUCCION DE LA MORTALIDAD POR EMERGENCIAS Y URGENCIAS MEDICAS</t>
  </si>
  <si>
    <t>0131 SALUD MENTAL</t>
  </si>
  <si>
    <t>0068 REDUCCION DE VULNERABILIDAD Y ATENCION DE EMERGENCIAS POR DESASTRES</t>
  </si>
  <si>
    <t>Programa Presupuestal</t>
  </si>
  <si>
    <t>0129 DISCAPACIDAD</t>
  </si>
  <si>
    <t>PROGRAMA PRESUPUESTAL</t>
  </si>
  <si>
    <t>1er TRIMESTRE</t>
  </si>
  <si>
    <t>2do TRIMESTRE</t>
  </si>
  <si>
    <t>3er TRIMESTRE</t>
  </si>
  <si>
    <t>4to TRIMESTRE</t>
  </si>
  <si>
    <t>%EJCUCIÓN</t>
  </si>
  <si>
    <t>%EJCUCIÓN ACUMULADA</t>
  </si>
  <si>
    <t>EJECUCIÓN ACUMULADA</t>
  </si>
  <si>
    <t>PIM 2015 (S/.)</t>
  </si>
  <si>
    <t xml:space="preserve"> </t>
  </si>
  <si>
    <t>• El 45.1% del presupuesto del PSMN (S/   79,843272.00) es destinado al pago del personal de salud nombrado (2.1.1.3); 17,7% esta asignado en el pago del Contrato Administrativo de servicio (2.3.2.8), y el 14.5 % en suministros medicos (2.3.1.8), evidenciando que la mayor parte del presupuesto del programa esta invertido en el capital humano.</t>
  </si>
  <si>
    <t xml:space="preserve">• El Mayor Avance de Ejecución se esta dando en la Fuente de Financiamiento Recursos Ordinarios (RO) con 77.24%. Destacando el Hopsital de Cajamarca con una ejecución del 81.83%, y la fuente de financiamiento Recursos Directamente Recaudados presenta la menor ejecución 34.49%, esto se debe a que la ejecucion del gasto en esta fuente de financiamiento esta en funcion a la recaudacion  generada por cada unidad ejecutora. </t>
  </si>
  <si>
    <t xml:space="preserve">• La asignación de presupuesto del PSMN, a nivel de productos, se  evidencia que el producto Atención Prenatal Reenfocada tiene el mayor porcentaje de asignación presupuestal  18.1% (S/14, 499,936).
La Unidad Ejecutora de Salud Chota tiene el menor porcentaje de ejecución presupuestal con 70.48%, teniendo dificultades principalmente en el producto Municipios Saludables que Promueven Salud Sexual y Reproductiva (42.9%).
• El Hospital General de Jaén tiene el mayor porcentaje de ejecución con 81.23%.
</t>
  </si>
  <si>
    <t>400 000785 SALUD CAJAMARCA</t>
  </si>
  <si>
    <t>401 000786 SALUD CHOTA</t>
  </si>
  <si>
    <t>402 000787 SALUD CUTERVO</t>
  </si>
  <si>
    <t>403 000788 SALUD JAEN</t>
  </si>
  <si>
    <t>404 000999 HOSPITAL CAJAMARCA</t>
  </si>
  <si>
    <t>405 001047 HOSPITAL GENERAL DE JAEN</t>
  </si>
  <si>
    <t>406 001539 HOSPITAL GENERAL DE CHOTA</t>
  </si>
  <si>
    <t>1. EJECUCIÓN PRESUPUESTAL POR PROGRAMA PRESUPUESTAL Y UNIDAD EJECUTORA, NOVIEMBRE 2015.</t>
  </si>
  <si>
    <t>3. PIM Y EJECUCIÓN PRESUPUESTAL TOTAL DEL PROGRAMA SALUD MATERNO NEONATAL, POR  UE Y TODA FUENTE DE FINANCIAMIENTO, NOVIEMBRE 2015.</t>
  </si>
  <si>
    <t>4. EJECUCIÓN PRESUPUESTAL TRIMESTRAL DEL PROGRAMA SALUD MATERNO NEONATAL, POR  UE, NOVIEMBRE 2015.</t>
  </si>
  <si>
    <t xml:space="preserve">5. PRESUPUESTO DISPONIBLE Y GASTO EJECUTADO POR UNIDAD EJECUTORA Y GENÉRICA DE GASTO PIM, NOVIEMBRE 2015
</t>
  </si>
  <si>
    <t>PIM 2016</t>
  </si>
  <si>
    <t>PIM 2017</t>
  </si>
  <si>
    <t>PIM 2018</t>
  </si>
  <si>
    <t>PIM 2019</t>
  </si>
  <si>
    <t>PIM 2020</t>
  </si>
  <si>
    <t>PIM 2021</t>
  </si>
  <si>
    <t>PIM 2022</t>
  </si>
  <si>
    <t>PROGRAMA SALUD MATERNO NEONATAL (SMN)</t>
  </si>
  <si>
    <t xml:space="preserve">• La 
</t>
  </si>
  <si>
    <t>• Respecto a la ejecucion presupuestal de los programas presupuestales, el PP 018- Enfermedades no Transmisibles presenta la mayor ejecución 85.21% y el programa 068 Reduccion de la Vulnerabilidad y Atencion de Emergencias por Desastres tiene el menor porcentaje de ejecución con 29.27%. debido principalmente a la incorporación de presupuesto por el Decreto Supremo 258-2015, para para financiar las acciones de reducción de la vulnerabilidad de los establecimientos de salud priorizadosacciones por el Fenomeno del Niño, incorporado el 17 de septiembre, por un monto de S/. 3,360,00.00</t>
  </si>
  <si>
    <t>• AL iniciar el ejecicio presupuestal 2015, se dispuso de un monto de 43,747,932.00 Nuevos Soles, el mismo que a la fecha se ha incrementado  en 84.08%, conctando con un PIM de 80,531,112.00 nuevos soles, precisando que la unidad ejecutora Salud Chota, representa el mayor  porcentaje de incremento presupuestal (126.18%), seguido de Salud Jaén (96.06%).</t>
  </si>
  <si>
    <t>• Al mes de Noviembre el presupuesto total asignado al PSMN en la Región Cajamarca asciende a 80´531,112.00 Nuevos Soles, de esto ha ejecutado el 81.94%. Solo Salud Cajamara tiene menos del 80% de ejecución, destacando el Hospital General de Jaén con 86.42% de ejecución.</t>
  </si>
  <si>
    <t>• La ejecucion trimestral por unidad ejecutora, presenta una tendencia creciente conforme pasan los trimestres, a excepcion de la unidad ejecutora Hospital Cajamarca, donde la ejecucion en el I trimesstre es mayor que II Trimestre. El</t>
  </si>
  <si>
    <t>• En relación a la ejecucion del presupuesto del PSMN, a nivel de generica de gasto, esta refleja una mayor ejecucion en la generica 2.1 Personal y Obligaciones Sociales (89.51%), destacando el Hospital de Cajamarca con una ejecución de 97.88% , asi mismo la generica de gasto 2.6 Adquisicon de activos no financieros presenta la menor ejecucion presupuestal 44.2%.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</si>
  <si>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</si>
  <si>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</si>
  <si>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</si>
  <si>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</si>
  <si>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</si>
  <si>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</si>
  <si>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</si>
  <si>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</si>
  <si>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</si>
  <si>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</si>
  <si>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</si>
  <si>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</si>
  <si>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 TRIMESTRE</t>
  </si>
  <si>
    <t>II TRIMESTRE</t>
  </si>
  <si>
    <t>III TRIMESTRE</t>
  </si>
  <si>
    <t>0785 SALUD CAJAMARCA</t>
  </si>
  <si>
    <t>0786 SALUD CHOTA</t>
  </si>
  <si>
    <t>0787 SALUD CUTERVO</t>
  </si>
  <si>
    <t>0788 SALUD JAEN</t>
  </si>
  <si>
    <t>0999 HOSPITAL CAJAMARCA</t>
  </si>
  <si>
    <t>1047 HOSPITAL GENERAL DE JAEN</t>
  </si>
  <si>
    <t>1539 HOSPITAL JOSÉ H. SOTO CADENILLAS</t>
  </si>
  <si>
    <t>2. PIA – PIM DEL PROGRAMA SALUD MATERNO NEONATAL, SEGÚN UNIDADES EJECUTORAS, NOVIEMBRE 2015</t>
  </si>
  <si>
    <t>EJECUCIÓN NOV-15</t>
  </si>
  <si>
    <t>III TRIMESTRE (NOV)</t>
  </si>
  <si>
    <t>AVANCE NOV-15</t>
  </si>
  <si>
    <t>2 . 3. 2. 8 CONTRATO ADMINISTRATIVO DE SERVICIOS</t>
  </si>
  <si>
    <t>6. SMN: EJECUCIÓN PRESUPUESTAL MENSUAL DE LAS UNIDADES EJECUTORAS POR GENÉRICA DE GASTO, NOVIEMBRE 2015</t>
  </si>
  <si>
    <t>7. PRESUPUESTO DISPONIBLE Y GASTO EJECUTADO POR UE Y ESPECÍFICA DE GASTO, NOVIEMBRE 2015</t>
  </si>
  <si>
    <t xml:space="preserve">8. PRESUPUESTO DISPONIBLE Y EJECUCIÓN PRESUPUESTAL POR UNIDAD EJECUTORA Y FUENTE DE FINANCIAMIENTO, NOVIEMBRE 2015 </t>
  </si>
  <si>
    <t>9. PRESUPUESTO DISPONIBLE Y GASTO EJECUTADO POR PRODUCTO Y UNIDAD EJECUTORA,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</si>
</sst>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4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 tint="-0.249977111117893"/>
      <name val="DejaVu Sans Mono"/>
      <family val="3"/>
    </font>
    <font>
      <b/>
      <sz val="11"/>
      <color theme="4" tint="-0.249977111117893"/>
      <name val="DejaVu Sans Mono"/>
      <family val="3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32"/>
      <color rgb="FF17375E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A"/>
      <name val="Calibri"/>
      <family val="2"/>
    </font>
    <font>
      <b/>
      <sz val="8"/>
      <color theme="0"/>
      <name val="Calibri"/>
      <family val="2"/>
      <scheme val="minor"/>
    </font>
    <font>
      <sz val="9"/>
      <color rgb="FF00000A"/>
      <name val="Calibri"/>
      <family val="2"/>
    </font>
    <font>
      <b/>
      <sz val="8"/>
      <color rgb="FF00000A"/>
      <name val="Calibri"/>
      <family val="2"/>
    </font>
    <font>
      <b/>
      <sz val="9"/>
      <color rgb="FF00000A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4">
    <xf numFmtId="0" fontId="0" fillId="0" borderId="0">
      <alignment wrapText="1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wrapText="1"/>
    </xf>
  </cellStyleXfs>
  <cellXfs count="239"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0" xfId="43" applyFont="1" applyAlignment="1">
      <alignment wrapText="1"/>
    </xf>
    <xf numFmtId="0" fontId="19" fillId="0" borderId="0" xfId="43" applyFont="1" applyAlignment="1"/>
    <xf numFmtId="0" fontId="25" fillId="0" borderId="0" xfId="43" applyFont="1" applyBorder="1" applyAlignment="1"/>
    <xf numFmtId="0" fontId="21" fillId="0" borderId="0" xfId="43" applyFont="1" applyFill="1" applyAlignment="1">
      <alignment vertical="top" wrapText="1"/>
    </xf>
    <xf numFmtId="0" fontId="24" fillId="0" borderId="0" xfId="43" applyFont="1" applyBorder="1" applyAlignment="1">
      <alignment wrapText="1"/>
    </xf>
    <xf numFmtId="3" fontId="25" fillId="0" borderId="0" xfId="43" applyNumberFormat="1" applyFont="1" applyBorder="1" applyAlignment="1">
      <alignment wrapText="1"/>
    </xf>
    <xf numFmtId="0" fontId="20" fillId="0" borderId="0" xfId="43" applyFont="1" applyFill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19" fillId="0" borderId="12" xfId="43" applyFont="1" applyBorder="1" applyAlignment="1"/>
    <xf numFmtId="3" fontId="19" fillId="0" borderId="12" xfId="43" applyNumberFormat="1" applyFont="1" applyBorder="1" applyAlignment="1">
      <alignment wrapText="1"/>
    </xf>
    <xf numFmtId="3" fontId="20" fillId="34" borderId="12" xfId="43" applyNumberFormat="1" applyFont="1" applyFill="1" applyBorder="1" applyAlignment="1">
      <alignment wrapText="1"/>
    </xf>
    <xf numFmtId="0" fontId="20" fillId="34" borderId="12" xfId="43" applyFont="1" applyFill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0" fillId="34" borderId="16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164" fontId="19" fillId="0" borderId="17" xfId="1" applyNumberFormat="1" applyFont="1" applyBorder="1" applyAlignment="1">
      <alignment horizontal="center" vertical="center" wrapText="1"/>
    </xf>
    <xf numFmtId="3" fontId="19" fillId="35" borderId="16" xfId="0" applyNumberFormat="1" applyFont="1" applyFill="1" applyBorder="1" applyAlignment="1">
      <alignment horizontal="right" vertical="center" wrapText="1"/>
    </xf>
    <xf numFmtId="164" fontId="19" fillId="35" borderId="17" xfId="1" applyNumberFormat="1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wrapText="1"/>
    </xf>
    <xf numFmtId="3" fontId="21" fillId="33" borderId="16" xfId="0" applyNumberFormat="1" applyFont="1" applyFill="1" applyBorder="1" applyAlignment="1">
      <alignment horizontal="right" vertical="center" wrapText="1"/>
    </xf>
    <xf numFmtId="3" fontId="21" fillId="33" borderId="12" xfId="0" applyNumberFormat="1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24" fillId="0" borderId="0" xfId="43" applyFont="1" applyAlignment="1">
      <alignment wrapText="1"/>
    </xf>
    <xf numFmtId="0" fontId="29" fillId="0" borderId="0" xfId="43" applyFont="1" applyAlignment="1">
      <alignment wrapText="1"/>
    </xf>
    <xf numFmtId="10" fontId="30" fillId="0" borderId="0" xfId="43" applyNumberFormat="1" applyFont="1" applyFill="1" applyBorder="1" applyAlignment="1">
      <alignment wrapText="1"/>
    </xf>
    <xf numFmtId="0" fontId="29" fillId="0" borderId="0" xfId="43" applyFont="1" applyBorder="1" applyAlignment="1">
      <alignment wrapText="1"/>
    </xf>
    <xf numFmtId="10" fontId="21" fillId="33" borderId="17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64" fontId="24" fillId="0" borderId="0" xfId="1" applyNumberFormat="1" applyFont="1" applyAlignment="1">
      <alignment wrapText="1"/>
    </xf>
    <xf numFmtId="0" fontId="20" fillId="34" borderId="26" xfId="43" applyFont="1" applyFill="1" applyBorder="1" applyAlignment="1"/>
    <xf numFmtId="10" fontId="20" fillId="34" borderId="12" xfId="43" applyNumberFormat="1" applyFont="1" applyFill="1" applyBorder="1" applyAlignment="1">
      <alignment horizontal="center" wrapText="1"/>
    </xf>
    <xf numFmtId="10" fontId="19" fillId="0" borderId="12" xfId="43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center" vertical="center"/>
    </xf>
    <xf numFmtId="10" fontId="19" fillId="0" borderId="20" xfId="0" applyNumberFormat="1" applyFont="1" applyBorder="1" applyAlignment="1">
      <alignment horizontal="center" vertical="center" wrapText="1"/>
    </xf>
    <xf numFmtId="10" fontId="21" fillId="33" borderId="20" xfId="0" applyNumberFormat="1" applyFont="1" applyFill="1" applyBorder="1" applyAlignment="1">
      <alignment horizontal="center" vertical="center" wrapText="1"/>
    </xf>
    <xf numFmtId="0" fontId="20" fillId="34" borderId="3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 wrapText="1"/>
    </xf>
    <xf numFmtId="10" fontId="19" fillId="0" borderId="31" xfId="0" applyNumberFormat="1" applyFont="1" applyBorder="1" applyAlignment="1">
      <alignment horizontal="center" vertical="center" wrapText="1"/>
    </xf>
    <xf numFmtId="3" fontId="21" fillId="33" borderId="32" xfId="0" applyNumberFormat="1" applyFont="1" applyFill="1" applyBorder="1" applyAlignment="1">
      <alignment horizontal="center" vertical="center" wrapText="1"/>
    </xf>
    <xf numFmtId="3" fontId="21" fillId="33" borderId="33" xfId="0" applyNumberFormat="1" applyFont="1" applyFill="1" applyBorder="1" applyAlignment="1">
      <alignment horizontal="center" vertical="center" wrapText="1"/>
    </xf>
    <xf numFmtId="10" fontId="21" fillId="33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21" fillId="0" borderId="0" xfId="43" applyFont="1" applyFill="1" applyAlignment="1">
      <alignment vertical="center" wrapText="1"/>
    </xf>
    <xf numFmtId="0" fontId="31" fillId="0" borderId="0" xfId="0" applyFont="1" applyBorder="1" applyAlignment="1">
      <alignment horizontal="center" vertical="center" wrapText="1" readingOrder="1"/>
    </xf>
    <xf numFmtId="0" fontId="21" fillId="0" borderId="0" xfId="43" applyFont="1" applyFill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3" fontId="18" fillId="0" borderId="0" xfId="0" applyNumberFormat="1" applyFont="1" applyAlignment="1">
      <alignment wrapText="1"/>
    </xf>
    <xf numFmtId="0" fontId="21" fillId="0" borderId="35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10" fontId="19" fillId="0" borderId="21" xfId="0" applyNumberFormat="1" applyFont="1" applyBorder="1" applyAlignment="1">
      <alignment horizontal="center" vertical="center" wrapText="1"/>
    </xf>
    <xf numFmtId="10" fontId="19" fillId="0" borderId="3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 horizontal="right" wrapText="1"/>
    </xf>
    <xf numFmtId="10" fontId="19" fillId="0" borderId="12" xfId="0" applyNumberFormat="1" applyFont="1" applyBorder="1" applyAlignment="1">
      <alignment horizontal="center" wrapText="1"/>
    </xf>
    <xf numFmtId="3" fontId="19" fillId="0" borderId="12" xfId="0" applyNumberFormat="1" applyFont="1" applyBorder="1" applyAlignment="1">
      <alignment horizontal="right"/>
    </xf>
    <xf numFmtId="3" fontId="19" fillId="33" borderId="12" xfId="0" applyNumberFormat="1" applyFont="1" applyFill="1" applyBorder="1" applyAlignment="1">
      <alignment horizontal="right" wrapText="1"/>
    </xf>
    <xf numFmtId="10" fontId="19" fillId="0" borderId="20" xfId="0" applyNumberFormat="1" applyFont="1" applyBorder="1" applyAlignment="1">
      <alignment horizontal="center" wrapText="1"/>
    </xf>
    <xf numFmtId="0" fontId="19" fillId="0" borderId="21" xfId="0" applyFont="1" applyBorder="1" applyAlignment="1">
      <alignment horizontal="left"/>
    </xf>
    <xf numFmtId="3" fontId="19" fillId="0" borderId="21" xfId="0" applyNumberFormat="1" applyFont="1" applyBorder="1" applyAlignment="1">
      <alignment horizontal="right" wrapText="1"/>
    </xf>
    <xf numFmtId="10" fontId="19" fillId="0" borderId="21" xfId="0" applyNumberFormat="1" applyFont="1" applyBorder="1" applyAlignment="1">
      <alignment horizontal="center" wrapText="1"/>
    </xf>
    <xf numFmtId="3" fontId="19" fillId="0" borderId="21" xfId="0" applyNumberFormat="1" applyFont="1" applyBorder="1" applyAlignment="1">
      <alignment horizontal="right"/>
    </xf>
    <xf numFmtId="0" fontId="19" fillId="0" borderId="21" xfId="0" applyFont="1" applyBorder="1" applyAlignment="1">
      <alignment horizontal="center"/>
    </xf>
    <xf numFmtId="10" fontId="19" fillId="0" borderId="37" xfId="0" applyNumberFormat="1" applyFont="1" applyBorder="1" applyAlignment="1">
      <alignment horizontal="center" wrapText="1"/>
    </xf>
    <xf numFmtId="0" fontId="20" fillId="34" borderId="20" xfId="0" applyFont="1" applyFill="1" applyBorder="1" applyAlignment="1"/>
    <xf numFmtId="0" fontId="22" fillId="0" borderId="0" xfId="0" applyFont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3" fontId="18" fillId="0" borderId="0" xfId="43" applyNumberFormat="1" applyFont="1" applyAlignment="1">
      <alignment wrapText="1"/>
    </xf>
    <xf numFmtId="0" fontId="20" fillId="34" borderId="12" xfId="0" applyFont="1" applyFill="1" applyBorder="1" applyAlignment="1">
      <alignment horizontal="center" vertical="center" wrapText="1"/>
    </xf>
    <xf numFmtId="3" fontId="19" fillId="0" borderId="12" xfId="43" applyNumberFormat="1" applyFont="1" applyBorder="1" applyAlignment="1">
      <alignment horizontal="center" wrapText="1"/>
    </xf>
    <xf numFmtId="3" fontId="20" fillId="34" borderId="12" xfId="43" applyNumberFormat="1" applyFont="1" applyFill="1" applyBorder="1" applyAlignment="1">
      <alignment horizontal="center" wrapText="1"/>
    </xf>
    <xf numFmtId="3" fontId="18" fillId="0" borderId="0" xfId="43" applyNumberFormat="1" applyFont="1" applyAlignment="1">
      <alignment horizont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3" fillId="34" borderId="12" xfId="0" applyFont="1" applyFill="1" applyBorder="1" applyAlignment="1">
      <alignment horizontal="center"/>
    </xf>
    <xf numFmtId="3" fontId="21" fillId="0" borderId="0" xfId="0" applyNumberFormat="1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3" fontId="32" fillId="0" borderId="12" xfId="43" applyNumberFormat="1" applyFont="1" applyBorder="1" applyAlignment="1">
      <alignment horizontal="right" vertical="center" wrapText="1"/>
    </xf>
    <xf numFmtId="164" fontId="32" fillId="0" borderId="12" xfId="1" applyNumberFormat="1" applyFont="1" applyBorder="1" applyAlignment="1">
      <alignment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3" fontId="32" fillId="36" borderId="12" xfId="0" applyNumberFormat="1" applyFont="1" applyFill="1" applyBorder="1" applyAlignment="1">
      <alignment horizontal="right" vertical="center" wrapText="1"/>
    </xf>
    <xf numFmtId="3" fontId="32" fillId="36" borderId="12" xfId="43" applyNumberFormat="1" applyFont="1" applyFill="1" applyBorder="1" applyAlignment="1">
      <alignment horizontal="right" vertical="center" wrapText="1"/>
    </xf>
    <xf numFmtId="164" fontId="32" fillId="36" borderId="12" xfId="1" applyNumberFormat="1" applyFont="1" applyFill="1" applyBorder="1" applyAlignment="1">
      <alignment vertical="center" wrapText="1"/>
    </xf>
    <xf numFmtId="0" fontId="30" fillId="33" borderId="12" xfId="0" applyFont="1" applyFill="1" applyBorder="1" applyAlignment="1">
      <alignment horizontal="left" vertical="center" wrapText="1"/>
    </xf>
    <xf numFmtId="3" fontId="30" fillId="33" borderId="12" xfId="0" applyNumberFormat="1" applyFont="1" applyFill="1" applyBorder="1" applyAlignment="1">
      <alignment horizontal="right" vertical="center" wrapText="1"/>
    </xf>
    <xf numFmtId="3" fontId="30" fillId="33" borderId="12" xfId="43" applyNumberFormat="1" applyFont="1" applyFill="1" applyBorder="1" applyAlignment="1">
      <alignment horizontal="right" vertical="center" wrapText="1"/>
    </xf>
    <xf numFmtId="164" fontId="30" fillId="33" borderId="12" xfId="1" applyNumberFormat="1" applyFont="1" applyFill="1" applyBorder="1" applyAlignment="1">
      <alignment vertical="center" wrapText="1"/>
    </xf>
    <xf numFmtId="0" fontId="27" fillId="0" borderId="0" xfId="43" applyFont="1" applyFill="1" applyAlignment="1">
      <alignment horizontal="left" vertical="top" wrapText="1"/>
    </xf>
    <xf numFmtId="164" fontId="18" fillId="0" borderId="0" xfId="0" applyNumberFormat="1" applyFont="1" applyAlignment="1">
      <alignment wrapText="1"/>
    </xf>
    <xf numFmtId="10" fontId="33" fillId="0" borderId="12" xfId="0" applyNumberFormat="1" applyFont="1" applyBorder="1" applyAlignment="1">
      <alignment horizontal="center" vertical="center" wrapText="1"/>
    </xf>
    <xf numFmtId="10" fontId="27" fillId="33" borderId="20" xfId="0" applyNumberFormat="1" applyFont="1" applyFill="1" applyBorder="1" applyAlignment="1">
      <alignment horizontal="center" vertical="center" wrapText="1"/>
    </xf>
    <xf numFmtId="10" fontId="28" fillId="33" borderId="12" xfId="0" applyNumberFormat="1" applyFont="1" applyFill="1" applyBorder="1" applyAlignment="1">
      <alignment horizontal="center" vertical="center" wrapText="1"/>
    </xf>
    <xf numFmtId="10" fontId="34" fillId="0" borderId="12" xfId="0" applyNumberFormat="1" applyFont="1" applyBorder="1" applyAlignment="1">
      <alignment horizontal="center" vertical="center" wrapText="1"/>
    </xf>
    <xf numFmtId="0" fontId="35" fillId="0" borderId="0" xfId="43" applyFont="1" applyFill="1" applyAlignment="1">
      <alignment vertical="center" wrapText="1"/>
    </xf>
    <xf numFmtId="0" fontId="20" fillId="34" borderId="12" xfId="0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/>
    <xf numFmtId="3" fontId="38" fillId="0" borderId="12" xfId="0" applyNumberFormat="1" applyFont="1" applyFill="1" applyBorder="1" applyAlignment="1"/>
    <xf numFmtId="164" fontId="18" fillId="0" borderId="12" xfId="1" applyNumberFormat="1" applyFont="1" applyBorder="1" applyAlignment="1">
      <alignment vertical="center" wrapText="1"/>
    </xf>
    <xf numFmtId="164" fontId="35" fillId="0" borderId="12" xfId="1" applyNumberFormat="1" applyFont="1" applyBorder="1" applyAlignment="1">
      <alignment vertical="center" wrapText="1"/>
    </xf>
    <xf numFmtId="3" fontId="39" fillId="38" borderId="12" xfId="0" applyNumberFormat="1" applyFont="1" applyFill="1" applyBorder="1" applyAlignment="1"/>
    <xf numFmtId="164" fontId="40" fillId="38" borderId="12" xfId="1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164" fontId="18" fillId="0" borderId="0" xfId="1" applyNumberFormat="1" applyFont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13" fillId="34" borderId="12" xfId="43" applyFont="1" applyFill="1" applyBorder="1" applyAlignment="1">
      <alignment horizontal="center" vertical="center" wrapText="1"/>
    </xf>
    <xf numFmtId="3" fontId="42" fillId="36" borderId="12" xfId="0" applyNumberFormat="1" applyFont="1" applyFill="1" applyBorder="1" applyAlignment="1">
      <alignment vertical="center" wrapText="1"/>
    </xf>
    <xf numFmtId="10" fontId="42" fillId="36" borderId="12" xfId="0" applyNumberFormat="1" applyFont="1" applyFill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10" fontId="42" fillId="0" borderId="12" xfId="0" applyNumberFormat="1" applyFont="1" applyBorder="1" applyAlignment="1">
      <alignment vertical="center" wrapText="1"/>
    </xf>
    <xf numFmtId="3" fontId="42" fillId="37" borderId="12" xfId="0" applyNumberFormat="1" applyFont="1" applyFill="1" applyBorder="1" applyAlignment="1">
      <alignment vertical="center" wrapText="1"/>
    </xf>
    <xf numFmtId="10" fontId="42" fillId="37" borderId="12" xfId="0" applyNumberFormat="1" applyFont="1" applyFill="1" applyBorder="1" applyAlignment="1">
      <alignment vertical="center" wrapText="1"/>
    </xf>
    <xf numFmtId="0" fontId="42" fillId="0" borderId="12" xfId="0" applyFont="1" applyBorder="1" applyAlignment="1">
      <alignment wrapText="1"/>
    </xf>
    <xf numFmtId="165" fontId="22" fillId="0" borderId="0" xfId="1" applyNumberFormat="1" applyFont="1" applyBorder="1" applyAlignment="1">
      <alignment horizontal="left" vertical="center" wrapText="1"/>
    </xf>
    <xf numFmtId="165" fontId="18" fillId="0" borderId="0" xfId="1" applyNumberFormat="1" applyFont="1" applyAlignment="1">
      <alignment wrapText="1"/>
    </xf>
    <xf numFmtId="3" fontId="43" fillId="39" borderId="12" xfId="0" applyNumberFormat="1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3" fillId="39" borderId="20" xfId="0" applyFont="1" applyFill="1" applyBorder="1" applyAlignment="1">
      <alignment horizontal="left" vertical="center"/>
    </xf>
    <xf numFmtId="0" fontId="43" fillId="39" borderId="26" xfId="0" applyFont="1" applyFill="1" applyBorder="1" applyAlignment="1">
      <alignment horizontal="left" vertical="center"/>
    </xf>
    <xf numFmtId="3" fontId="41" fillId="37" borderId="12" xfId="0" applyNumberFormat="1" applyFont="1" applyFill="1" applyBorder="1" applyAlignment="1">
      <alignment vertical="center" wrapText="1"/>
    </xf>
    <xf numFmtId="10" fontId="41" fillId="37" borderId="12" xfId="0" applyNumberFormat="1" applyFont="1" applyFill="1" applyBorder="1" applyAlignment="1">
      <alignment vertical="center" wrapText="1"/>
    </xf>
    <xf numFmtId="0" fontId="21" fillId="36" borderId="12" xfId="0" applyFont="1" applyFill="1" applyBorder="1" applyAlignment="1">
      <alignment vertical="center" wrapText="1"/>
    </xf>
    <xf numFmtId="0" fontId="21" fillId="37" borderId="12" xfId="0" applyFont="1" applyFill="1" applyBorder="1" applyAlignment="1">
      <alignment vertical="center" wrapText="1"/>
    </xf>
    <xf numFmtId="0" fontId="41" fillId="40" borderId="12" xfId="0" applyFont="1" applyFill="1" applyBorder="1" applyAlignment="1">
      <alignment vertical="center" wrapText="1"/>
    </xf>
    <xf numFmtId="3" fontId="41" fillId="40" borderId="12" xfId="0" applyNumberFormat="1" applyFont="1" applyFill="1" applyBorder="1" applyAlignment="1">
      <alignment vertical="center" wrapText="1"/>
    </xf>
    <xf numFmtId="10" fontId="41" fillId="40" borderId="12" xfId="0" applyNumberFormat="1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7" fillId="39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164" fontId="47" fillId="39" borderId="12" xfId="1" applyNumberFormat="1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3" fontId="43" fillId="39" borderId="12" xfId="0" applyNumberFormat="1" applyFont="1" applyFill="1" applyBorder="1" applyAlignment="1">
      <alignment horizontal="center" vertical="center" wrapText="1"/>
    </xf>
    <xf numFmtId="10" fontId="19" fillId="33" borderId="12" xfId="0" applyNumberFormat="1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left"/>
    </xf>
    <xf numFmtId="3" fontId="21" fillId="33" borderId="12" xfId="0" applyNumberFormat="1" applyFont="1" applyFill="1" applyBorder="1" applyAlignment="1">
      <alignment horizontal="right" wrapText="1"/>
    </xf>
    <xf numFmtId="10" fontId="28" fillId="33" borderId="12" xfId="0" applyNumberFormat="1" applyFont="1" applyFill="1" applyBorder="1" applyAlignment="1">
      <alignment horizontal="center" wrapText="1"/>
    </xf>
    <xf numFmtId="10" fontId="27" fillId="33" borderId="12" xfId="0" applyNumberFormat="1" applyFont="1" applyFill="1" applyBorder="1" applyAlignment="1">
      <alignment horizontal="center" wrapText="1"/>
    </xf>
    <xf numFmtId="10" fontId="21" fillId="33" borderId="12" xfId="0" applyNumberFormat="1" applyFont="1" applyFill="1" applyBorder="1" applyAlignment="1">
      <alignment horizont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39" xfId="0" applyFont="1" applyFill="1" applyBorder="1" applyAlignment="1">
      <alignment horizontal="center" vertical="center" wrapText="1"/>
    </xf>
    <xf numFmtId="0" fontId="41" fillId="36" borderId="26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5" fillId="36" borderId="0" xfId="43" applyFont="1" applyFill="1" applyAlignment="1">
      <alignment horizontal="left" vertical="center" wrapText="1"/>
    </xf>
    <xf numFmtId="0" fontId="21" fillId="36" borderId="0" xfId="43" applyFont="1" applyFill="1" applyAlignment="1">
      <alignment horizontal="left" vertical="center" wrapText="1"/>
    </xf>
    <xf numFmtId="0" fontId="20" fillId="34" borderId="36" xfId="0" applyFont="1" applyFill="1" applyBorder="1" applyAlignment="1">
      <alignment horizontal="center" vertical="center"/>
    </xf>
    <xf numFmtId="0" fontId="20" fillId="34" borderId="35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left" vertical="center" wrapText="1"/>
    </xf>
    <xf numFmtId="0" fontId="39" fillId="38" borderId="20" xfId="0" applyFont="1" applyFill="1" applyBorder="1" applyAlignment="1">
      <alignment horizontal="left"/>
    </xf>
    <xf numFmtId="0" fontId="39" fillId="38" borderId="26" xfId="0" applyFont="1" applyFill="1" applyBorder="1" applyAlignment="1">
      <alignment horizontal="left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top" wrapText="1"/>
    </xf>
    <xf numFmtId="0" fontId="38" fillId="0" borderId="40" xfId="0" applyFont="1" applyFill="1" applyBorder="1" applyAlignment="1">
      <alignment horizontal="left" vertical="top" wrapText="1"/>
    </xf>
    <xf numFmtId="0" fontId="38" fillId="0" borderId="38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left" vertical="top"/>
    </xf>
    <xf numFmtId="0" fontId="38" fillId="0" borderId="40" xfId="0" applyFont="1" applyFill="1" applyBorder="1" applyAlignment="1">
      <alignment horizontal="left" vertical="top"/>
    </xf>
    <xf numFmtId="0" fontId="38" fillId="0" borderId="38" xfId="0" applyFont="1" applyFill="1" applyBorder="1" applyAlignment="1">
      <alignment horizontal="left" vertical="top"/>
    </xf>
    <xf numFmtId="0" fontId="36" fillId="36" borderId="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43" xfId="0" applyFont="1" applyFill="1" applyBorder="1" applyAlignment="1">
      <alignment horizontal="center" vertical="center" wrapText="1"/>
    </xf>
    <xf numFmtId="0" fontId="20" fillId="34" borderId="44" xfId="0" applyFont="1" applyFill="1" applyBorder="1" applyAlignment="1">
      <alignment horizontal="center" vertical="center" wrapText="1"/>
    </xf>
    <xf numFmtId="0" fontId="20" fillId="34" borderId="45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43" fillId="39" borderId="20" xfId="0" applyFont="1" applyFill="1" applyBorder="1" applyAlignment="1">
      <alignment horizontal="left" vertical="center"/>
    </xf>
    <xf numFmtId="0" fontId="43" fillId="39" borderId="26" xfId="0" applyFont="1" applyFill="1" applyBorder="1" applyAlignment="1">
      <alignment horizontal="left" vertical="center"/>
    </xf>
    <xf numFmtId="3" fontId="46" fillId="0" borderId="37" xfId="0" applyNumberFormat="1" applyFont="1" applyFill="1" applyBorder="1" applyAlignment="1">
      <alignment horizontal="left" vertical="center" wrapText="1"/>
    </xf>
    <xf numFmtId="3" fontId="46" fillId="0" borderId="46" xfId="0" applyNumberFormat="1" applyFont="1" applyFill="1" applyBorder="1" applyAlignment="1">
      <alignment horizontal="left" vertical="center" wrapText="1"/>
    </xf>
    <xf numFmtId="3" fontId="46" fillId="0" borderId="20" xfId="0" applyNumberFormat="1" applyFont="1" applyFill="1" applyBorder="1" applyAlignment="1">
      <alignment horizontal="left" vertical="center" wrapText="1"/>
    </xf>
    <xf numFmtId="3" fontId="46" fillId="0" borderId="26" xfId="0" applyNumberFormat="1" applyFont="1" applyFill="1" applyBorder="1" applyAlignment="1">
      <alignment horizontal="left" vertical="center" wrapText="1"/>
    </xf>
    <xf numFmtId="0" fontId="36" fillId="36" borderId="0" xfId="0" applyFont="1" applyFill="1" applyAlignment="1">
      <alignment horizontal="left" vertical="center" wrapText="1"/>
    </xf>
    <xf numFmtId="0" fontId="44" fillId="34" borderId="20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 vertical="center"/>
    </xf>
    <xf numFmtId="0" fontId="36" fillId="36" borderId="0" xfId="43" applyFont="1" applyFill="1" applyAlignment="1">
      <alignment horizontal="left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/>
    </xf>
    <xf numFmtId="0" fontId="20" fillId="34" borderId="39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 baseline="0"/>
              <a:t>Gráfico N° 01: </a:t>
            </a:r>
            <a:r>
              <a:rPr lang="es-PE" sz="1400"/>
              <a:t>EJECUCIÓN PRESUPUESTAL POR PROGRAMA PRESUPUESTAL Y UNIDAD EJECUTORA,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915407364398068E-2"/>
          <c:y val="0.13611783288531853"/>
          <c:w val="0.79366165879592088"/>
          <c:h val="0.424940799557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PREP_POR_PP!$D$39</c:f>
              <c:strCache>
                <c:ptCount val="1"/>
                <c:pt idx="0">
                  <c:v>PIM 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PREP_POR_PP!$C$40:$C$49</c:f>
              <c:strCache>
                <c:ptCount val="10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0104 REDUCCION DE LA MORTALIDAD POR EMERGENCIAS Y URGENCIAS MEDICAS</c:v>
                </c:pt>
                <c:pt idx="7">
                  <c:v>0129 DISCAPACIDAD</c:v>
                </c:pt>
                <c:pt idx="8">
                  <c:v>0131 SALUD MENTAL</c:v>
                </c:pt>
                <c:pt idx="9">
                  <c:v>0068 REDUCCION DE VULNERABILIDAD Y ATENCION DE EMERGENCIAS POR DESASTRES</c:v>
                </c:pt>
              </c:strCache>
            </c:strRef>
          </c:cat>
          <c:val>
            <c:numRef>
              <c:f>PREP_POR_PP!$D$40:$D$49</c:f>
              <c:numCache>
                <c:formatCode>#,##0</c:formatCode>
                <c:ptCount val="10"/>
                <c:pt idx="0">
                  <c:v>90345852</c:v>
                </c:pt>
                <c:pt idx="1">
                  <c:v>80531112</c:v>
                </c:pt>
                <c:pt idx="2">
                  <c:v>18885048</c:v>
                </c:pt>
                <c:pt idx="3">
                  <c:v>11924160</c:v>
                </c:pt>
                <c:pt idx="4">
                  <c:v>17712732</c:v>
                </c:pt>
                <c:pt idx="5">
                  <c:v>12821004</c:v>
                </c:pt>
                <c:pt idx="6">
                  <c:v>5446068</c:v>
                </c:pt>
                <c:pt idx="7">
                  <c:v>319836</c:v>
                </c:pt>
                <c:pt idx="8">
                  <c:v>1242840</c:v>
                </c:pt>
                <c:pt idx="9">
                  <c:v>5501196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99232"/>
        <c:axId val="68000768"/>
      </c:barChart>
      <c:lineChart>
        <c:grouping val="standard"/>
        <c:varyColors val="0"/>
        <c:ser>
          <c:idx val="1"/>
          <c:order val="1"/>
          <c:tx>
            <c:strRef>
              <c:f>PREP_POR_PP!$F$39</c:f>
              <c:strCache>
                <c:ptCount val="1"/>
                <c:pt idx="0">
                  <c:v>% EJECUCIÓN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PREP_POR_PP!$C$40:$C$49</c:f>
              <c:strCache>
                <c:ptCount val="10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0104 REDUCCION DE LA MORTALIDAD POR EMERGENCIAS Y URGENCIAS MEDICAS</c:v>
                </c:pt>
                <c:pt idx="7">
                  <c:v>0129 DISCAPACIDAD</c:v>
                </c:pt>
                <c:pt idx="8">
                  <c:v>0131 SALUD MENTAL</c:v>
                </c:pt>
                <c:pt idx="9">
                  <c:v>0068 REDUCCION DE VULNERABILIDAD Y ATENCION DE EMERGENCIAS POR DESASTRES</c:v>
                </c:pt>
              </c:strCache>
            </c:strRef>
          </c:cat>
          <c:val>
            <c:numRef>
              <c:f>PREP_POR_PP!$F$40:$F$49</c:f>
              <c:numCache>
                <c:formatCode>0.00%</c:formatCode>
                <c:ptCount val="10"/>
                <c:pt idx="0">
                  <c:v>0.84364643547774609</c:v>
                </c:pt>
                <c:pt idx="1">
                  <c:v>0.81944344690037307</c:v>
                </c:pt>
                <c:pt idx="2">
                  <c:v>0.84599636707304104</c:v>
                </c:pt>
                <c:pt idx="3">
                  <c:v>0.84455341089015912</c:v>
                </c:pt>
                <c:pt idx="4">
                  <c:v>0.85206296803903547</c:v>
                </c:pt>
                <c:pt idx="5">
                  <c:v>0.75770844467406762</c:v>
                </c:pt>
                <c:pt idx="6">
                  <c:v>0.83459754817604193</c:v>
                </c:pt>
                <c:pt idx="7">
                  <c:v>0.75905464050325788</c:v>
                </c:pt>
                <c:pt idx="8">
                  <c:v>0.79006469054745587</c:v>
                </c:pt>
                <c:pt idx="9">
                  <c:v>0.29273979694597319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6384"/>
        <c:axId val="68014848"/>
      </c:lineChart>
      <c:catAx>
        <c:axId val="6799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PE"/>
          </a:p>
        </c:txPr>
        <c:crossAx val="68000768"/>
        <c:crosses val="autoZero"/>
        <c:auto val="1"/>
        <c:lblAlgn val="ctr"/>
        <c:lblOffset val="100"/>
        <c:noMultiLvlLbl val="0"/>
      </c:catAx>
      <c:valAx>
        <c:axId val="68000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67999232"/>
        <c:crosses val="autoZero"/>
        <c:crossBetween val="between"/>
      </c:valAx>
      <c:valAx>
        <c:axId val="6801484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68016384"/>
        <c:crosses val="max"/>
        <c:crossBetween val="between"/>
      </c:valAx>
      <c:catAx>
        <c:axId val="6801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14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07: 2.3.2.8 CONTRATO ADMINISTRATIVO DE SERVICIOS</a:t>
            </a:r>
            <a:endParaRPr lang="es-PE" sz="1200">
              <a:effectLst/>
            </a:endParaRPr>
          </a:p>
        </c:rich>
      </c:tx>
      <c:layout>
        <c:manualLayout>
          <c:xMode val="edge"/>
          <c:yMode val="edge"/>
          <c:x val="0.24318315347040179"/>
          <c:y val="2.3845088527280952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'21_PERSONAL'!$I$43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'21_PERSONAL'!$K$43:$U$43</c:f>
              <c:numCache>
                <c:formatCode>#,##0</c:formatCode>
                <c:ptCount val="11"/>
                <c:pt idx="0">
                  <c:v>113057</c:v>
                </c:pt>
                <c:pt idx="1">
                  <c:v>256451</c:v>
                </c:pt>
                <c:pt idx="2">
                  <c:v>270907</c:v>
                </c:pt>
                <c:pt idx="3">
                  <c:v>265862</c:v>
                </c:pt>
                <c:pt idx="4">
                  <c:v>305632</c:v>
                </c:pt>
                <c:pt idx="5">
                  <c:v>281227</c:v>
                </c:pt>
                <c:pt idx="6">
                  <c:v>333998</c:v>
                </c:pt>
                <c:pt idx="7">
                  <c:v>271247</c:v>
                </c:pt>
                <c:pt idx="8">
                  <c:v>314608</c:v>
                </c:pt>
                <c:pt idx="9">
                  <c:v>249697</c:v>
                </c:pt>
                <c:pt idx="10">
                  <c:v>324536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'21_PERSONAL'!$I$44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'21_PERSONAL'!$K$44:$U$44</c:f>
              <c:numCache>
                <c:formatCode>#,##0</c:formatCode>
                <c:ptCount val="11"/>
                <c:pt idx="0">
                  <c:v>0</c:v>
                </c:pt>
                <c:pt idx="1">
                  <c:v>560910</c:v>
                </c:pt>
                <c:pt idx="2">
                  <c:v>5900</c:v>
                </c:pt>
                <c:pt idx="3">
                  <c:v>117061</c:v>
                </c:pt>
                <c:pt idx="4">
                  <c:v>105868</c:v>
                </c:pt>
                <c:pt idx="5">
                  <c:v>307845</c:v>
                </c:pt>
                <c:pt idx="6">
                  <c:v>88610</c:v>
                </c:pt>
                <c:pt idx="7">
                  <c:v>149368</c:v>
                </c:pt>
                <c:pt idx="8">
                  <c:v>207153</c:v>
                </c:pt>
                <c:pt idx="9">
                  <c:v>98317</c:v>
                </c:pt>
                <c:pt idx="10">
                  <c:v>342677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'21_PERSONAL'!$I$45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'21_PERSONAL'!$K$45:$U$45</c:f>
              <c:numCache>
                <c:formatCode>#,##0</c:formatCode>
                <c:ptCount val="11"/>
                <c:pt idx="0">
                  <c:v>163610</c:v>
                </c:pt>
                <c:pt idx="1">
                  <c:v>215449</c:v>
                </c:pt>
                <c:pt idx="2">
                  <c:v>205118</c:v>
                </c:pt>
                <c:pt idx="3">
                  <c:v>158853</c:v>
                </c:pt>
                <c:pt idx="4">
                  <c:v>137435</c:v>
                </c:pt>
                <c:pt idx="5">
                  <c:v>126521</c:v>
                </c:pt>
                <c:pt idx="6">
                  <c:v>147475</c:v>
                </c:pt>
                <c:pt idx="7">
                  <c:v>153671</c:v>
                </c:pt>
                <c:pt idx="8">
                  <c:v>163709</c:v>
                </c:pt>
                <c:pt idx="9">
                  <c:v>128617</c:v>
                </c:pt>
                <c:pt idx="10">
                  <c:v>92423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'21_PERSONAL'!$I$46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'21_PERSONAL'!$K$46:$U$46</c:f>
              <c:numCache>
                <c:formatCode>#,##0</c:formatCode>
                <c:ptCount val="11"/>
                <c:pt idx="0">
                  <c:v>65038</c:v>
                </c:pt>
                <c:pt idx="1">
                  <c:v>197810</c:v>
                </c:pt>
                <c:pt idx="2">
                  <c:v>95218</c:v>
                </c:pt>
                <c:pt idx="3">
                  <c:v>104629</c:v>
                </c:pt>
                <c:pt idx="4">
                  <c:v>100155</c:v>
                </c:pt>
                <c:pt idx="5">
                  <c:v>138393</c:v>
                </c:pt>
                <c:pt idx="6">
                  <c:v>241461</c:v>
                </c:pt>
                <c:pt idx="7">
                  <c:v>357538</c:v>
                </c:pt>
                <c:pt idx="8">
                  <c:v>473216</c:v>
                </c:pt>
                <c:pt idx="9">
                  <c:v>82458</c:v>
                </c:pt>
                <c:pt idx="10">
                  <c:v>353790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'21_PERSONAL'!$I$47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'21_PERSONAL'!$K$47:$U$47</c:f>
              <c:numCache>
                <c:formatCode>#,##0</c:formatCode>
                <c:ptCount val="11"/>
                <c:pt idx="0">
                  <c:v>126810</c:v>
                </c:pt>
                <c:pt idx="1">
                  <c:v>56417</c:v>
                </c:pt>
                <c:pt idx="2">
                  <c:v>143415</c:v>
                </c:pt>
                <c:pt idx="3">
                  <c:v>410462</c:v>
                </c:pt>
                <c:pt idx="4">
                  <c:v>119142</c:v>
                </c:pt>
                <c:pt idx="5">
                  <c:v>102235</c:v>
                </c:pt>
                <c:pt idx="6">
                  <c:v>264631</c:v>
                </c:pt>
                <c:pt idx="7">
                  <c:v>157364</c:v>
                </c:pt>
                <c:pt idx="8">
                  <c:v>132972</c:v>
                </c:pt>
                <c:pt idx="9">
                  <c:v>142290</c:v>
                </c:pt>
                <c:pt idx="10">
                  <c:v>504878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'21_PERSONAL'!$I$48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'21_PERSONAL'!$K$48:$U$48</c:f>
              <c:numCache>
                <c:formatCode>#,##0</c:formatCode>
                <c:ptCount val="11"/>
                <c:pt idx="0">
                  <c:v>48626</c:v>
                </c:pt>
                <c:pt idx="1">
                  <c:v>53527</c:v>
                </c:pt>
                <c:pt idx="2">
                  <c:v>72881</c:v>
                </c:pt>
                <c:pt idx="3">
                  <c:v>56928</c:v>
                </c:pt>
                <c:pt idx="4">
                  <c:v>43896</c:v>
                </c:pt>
                <c:pt idx="5">
                  <c:v>52878</c:v>
                </c:pt>
                <c:pt idx="6">
                  <c:v>63963</c:v>
                </c:pt>
                <c:pt idx="7">
                  <c:v>52516</c:v>
                </c:pt>
                <c:pt idx="8">
                  <c:v>62982</c:v>
                </c:pt>
                <c:pt idx="9">
                  <c:v>53884</c:v>
                </c:pt>
                <c:pt idx="10">
                  <c:v>33633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'21_PERSONAL'!$I$49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'21_PERSONAL'!$K$49:$U$49</c:f>
              <c:numCache>
                <c:formatCode>#,##0</c:formatCode>
                <c:ptCount val="11"/>
                <c:pt idx="0">
                  <c:v>1604</c:v>
                </c:pt>
                <c:pt idx="1">
                  <c:v>22</c:v>
                </c:pt>
                <c:pt idx="2">
                  <c:v>41456</c:v>
                </c:pt>
                <c:pt idx="3">
                  <c:v>1524</c:v>
                </c:pt>
                <c:pt idx="4">
                  <c:v>15865</c:v>
                </c:pt>
                <c:pt idx="5">
                  <c:v>53125</c:v>
                </c:pt>
                <c:pt idx="6">
                  <c:v>33019</c:v>
                </c:pt>
                <c:pt idx="7">
                  <c:v>28722</c:v>
                </c:pt>
                <c:pt idx="8">
                  <c:v>0</c:v>
                </c:pt>
                <c:pt idx="9">
                  <c:v>58674</c:v>
                </c:pt>
                <c:pt idx="10">
                  <c:v>29850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7824"/>
        <c:axId val="79919360"/>
      </c:lineChart>
      <c:catAx>
        <c:axId val="7991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9919360"/>
        <c:crosses val="autoZero"/>
        <c:auto val="1"/>
        <c:lblAlgn val="ctr"/>
        <c:lblOffset val="100"/>
        <c:noMultiLvlLbl val="0"/>
      </c:catAx>
      <c:valAx>
        <c:axId val="79919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9917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/>
              <a:t>Gráfico</a:t>
            </a:r>
            <a:r>
              <a:rPr lang="es-PE" sz="1400" baseline="0"/>
              <a:t> N° 08: </a:t>
            </a:r>
            <a:r>
              <a:rPr lang="es-PE" sz="1400"/>
              <a:t>PRESUPUESTO DISPONIBLE Y EJECUCIÓN PRESUPUESTAL POR UNIDAD EJECUTORA Y FUENTE DE FINANCIAMIENTO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EJECUCIÓN</c:v>
          </c:tx>
          <c:spPr>
            <a:solidFill>
              <a:srgbClr val="0070C0"/>
            </a:solidFill>
          </c:spPr>
          <c:invertIfNegative val="0"/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(2)'!$B$5:$V$5</c:f>
              <c:numCache>
                <c:formatCode>#,##0</c:formatCode>
                <c:ptCount val="21"/>
                <c:pt idx="0">
                  <c:v>42815781</c:v>
                </c:pt>
                <c:pt idx="1">
                  <c:v>13905031</c:v>
                </c:pt>
                <c:pt idx="2">
                  <c:v>1365687</c:v>
                </c:pt>
                <c:pt idx="3">
                  <c:v>26510344</c:v>
                </c:pt>
                <c:pt idx="4">
                  <c:v>8106486</c:v>
                </c:pt>
                <c:pt idx="5">
                  <c:v>721781</c:v>
                </c:pt>
                <c:pt idx="6">
                  <c:v>19481373</c:v>
                </c:pt>
                <c:pt idx="7">
                  <c:v>3688975</c:v>
                </c:pt>
                <c:pt idx="8">
                  <c:v>476597</c:v>
                </c:pt>
                <c:pt idx="9">
                  <c:v>26478067</c:v>
                </c:pt>
                <c:pt idx="10">
                  <c:v>7918282</c:v>
                </c:pt>
                <c:pt idx="11">
                  <c:v>656485</c:v>
                </c:pt>
                <c:pt idx="12">
                  <c:v>21222502</c:v>
                </c:pt>
                <c:pt idx="13">
                  <c:v>8096215</c:v>
                </c:pt>
                <c:pt idx="14">
                  <c:v>14898</c:v>
                </c:pt>
                <c:pt idx="15">
                  <c:v>8440001</c:v>
                </c:pt>
                <c:pt idx="16">
                  <c:v>1910841</c:v>
                </c:pt>
                <c:pt idx="17">
                  <c:v>44448</c:v>
                </c:pt>
                <c:pt idx="18">
                  <c:v>6320376</c:v>
                </c:pt>
                <c:pt idx="19">
                  <c:v>580799</c:v>
                </c:pt>
                <c:pt idx="20">
                  <c:v>16130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3696"/>
        <c:axId val="79708160"/>
      </c:barChart>
      <c:lineChart>
        <c:grouping val="standard"/>
        <c:varyColors val="0"/>
        <c:ser>
          <c:idx val="1"/>
          <c:order val="1"/>
          <c:tx>
            <c:v>% 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(2)'!$B$6:$V$6</c:f>
              <c:numCache>
                <c:formatCode>0.00%</c:formatCode>
                <c:ptCount val="21"/>
                <c:pt idx="0">
                  <c:v>0.78500000000000003</c:v>
                </c:pt>
                <c:pt idx="1">
                  <c:v>0.61860000000000004</c:v>
                </c:pt>
                <c:pt idx="2">
                  <c:v>0.41260000000000002</c:v>
                </c:pt>
                <c:pt idx="3">
                  <c:v>0.73119999999999996</c:v>
                </c:pt>
                <c:pt idx="4">
                  <c:v>0.69850000000000001</c:v>
                </c:pt>
                <c:pt idx="5">
                  <c:v>0.58150000000000002</c:v>
                </c:pt>
                <c:pt idx="6">
                  <c:v>0.77029999999999998</c:v>
                </c:pt>
                <c:pt idx="7">
                  <c:v>0.81620000000000004</c:v>
                </c:pt>
                <c:pt idx="8">
                  <c:v>0.64129999999999998</c:v>
                </c:pt>
                <c:pt idx="9">
                  <c:v>0.7026</c:v>
                </c:pt>
                <c:pt idx="10">
                  <c:v>0.71689999999999998</c:v>
                </c:pt>
                <c:pt idx="11">
                  <c:v>0.68889999999999996</c:v>
                </c:pt>
                <c:pt idx="12">
                  <c:v>0.81830000000000003</c:v>
                </c:pt>
                <c:pt idx="13">
                  <c:v>0.7903</c:v>
                </c:pt>
                <c:pt idx="14">
                  <c:v>0.18509999999999999</c:v>
                </c:pt>
                <c:pt idx="15">
                  <c:v>0.80730000000000002</c:v>
                </c:pt>
                <c:pt idx="16">
                  <c:v>0.87160000000000004</c:v>
                </c:pt>
                <c:pt idx="17">
                  <c:v>0.84289999999999998</c:v>
                </c:pt>
                <c:pt idx="18">
                  <c:v>0.77749999999999997</c:v>
                </c:pt>
                <c:pt idx="19">
                  <c:v>0.55159999999999998</c:v>
                </c:pt>
                <c:pt idx="20">
                  <c:v>0.16550000000000001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11232"/>
        <c:axId val="79709696"/>
      </c:lineChart>
      <c:catAx>
        <c:axId val="79693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708160"/>
        <c:crosses val="autoZero"/>
        <c:auto val="1"/>
        <c:lblAlgn val="ctr"/>
        <c:lblOffset val="100"/>
        <c:noMultiLvlLbl val="0"/>
      </c:catAx>
      <c:valAx>
        <c:axId val="797081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9693696"/>
        <c:crosses val="autoZero"/>
        <c:crossBetween val="between"/>
      </c:valAx>
      <c:valAx>
        <c:axId val="797096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79711232"/>
        <c:crosses val="max"/>
        <c:crossBetween val="between"/>
      </c:valAx>
      <c:catAx>
        <c:axId val="7971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7096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EJECUCIÓN</c:v>
          </c:tx>
          <c:spPr>
            <a:solidFill>
              <a:srgbClr val="0070C0"/>
            </a:solidFill>
          </c:spPr>
          <c:invertIfNegative val="0"/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(2)'!$B$5:$V$5</c:f>
              <c:numCache>
                <c:formatCode>#,##0</c:formatCode>
                <c:ptCount val="21"/>
                <c:pt idx="0">
                  <c:v>42815781</c:v>
                </c:pt>
                <c:pt idx="1">
                  <c:v>13905031</c:v>
                </c:pt>
                <c:pt idx="2">
                  <c:v>1365687</c:v>
                </c:pt>
                <c:pt idx="3">
                  <c:v>26510344</c:v>
                </c:pt>
                <c:pt idx="4">
                  <c:v>8106486</c:v>
                </c:pt>
                <c:pt idx="5">
                  <c:v>721781</c:v>
                </c:pt>
                <c:pt idx="6">
                  <c:v>19481373</c:v>
                </c:pt>
                <c:pt idx="7">
                  <c:v>3688975</c:v>
                </c:pt>
                <c:pt idx="8">
                  <c:v>476597</c:v>
                </c:pt>
                <c:pt idx="9">
                  <c:v>26478067</c:v>
                </c:pt>
                <c:pt idx="10">
                  <c:v>7918282</c:v>
                </c:pt>
                <c:pt idx="11">
                  <c:v>656485</c:v>
                </c:pt>
                <c:pt idx="12">
                  <c:v>21222502</c:v>
                </c:pt>
                <c:pt idx="13">
                  <c:v>8096215</c:v>
                </c:pt>
                <c:pt idx="14">
                  <c:v>14898</c:v>
                </c:pt>
                <c:pt idx="15">
                  <c:v>8440001</c:v>
                </c:pt>
                <c:pt idx="16">
                  <c:v>1910841</c:v>
                </c:pt>
                <c:pt idx="17">
                  <c:v>44448</c:v>
                </c:pt>
                <c:pt idx="18">
                  <c:v>6320376</c:v>
                </c:pt>
                <c:pt idx="19">
                  <c:v>580799</c:v>
                </c:pt>
                <c:pt idx="20">
                  <c:v>16130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8219136"/>
        <c:axId val="78229504"/>
      </c:barChart>
      <c:lineChart>
        <c:grouping val="standard"/>
        <c:varyColors val="0"/>
        <c:ser>
          <c:idx val="1"/>
          <c:order val="1"/>
          <c:tx>
            <c:v>% 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(2)'!$B$6:$V$6</c:f>
              <c:numCache>
                <c:formatCode>0.00%</c:formatCode>
                <c:ptCount val="21"/>
                <c:pt idx="0">
                  <c:v>0.78500000000000003</c:v>
                </c:pt>
                <c:pt idx="1">
                  <c:v>0.61860000000000004</c:v>
                </c:pt>
                <c:pt idx="2">
                  <c:v>0.41260000000000002</c:v>
                </c:pt>
                <c:pt idx="3">
                  <c:v>0.73119999999999996</c:v>
                </c:pt>
                <c:pt idx="4">
                  <c:v>0.69850000000000001</c:v>
                </c:pt>
                <c:pt idx="5">
                  <c:v>0.58150000000000002</c:v>
                </c:pt>
                <c:pt idx="6">
                  <c:v>0.77029999999999998</c:v>
                </c:pt>
                <c:pt idx="7">
                  <c:v>0.81620000000000004</c:v>
                </c:pt>
                <c:pt idx="8">
                  <c:v>0.64129999999999998</c:v>
                </c:pt>
                <c:pt idx="9">
                  <c:v>0.7026</c:v>
                </c:pt>
                <c:pt idx="10">
                  <c:v>0.71689999999999998</c:v>
                </c:pt>
                <c:pt idx="11">
                  <c:v>0.68889999999999996</c:v>
                </c:pt>
                <c:pt idx="12">
                  <c:v>0.81830000000000003</c:v>
                </c:pt>
                <c:pt idx="13">
                  <c:v>0.7903</c:v>
                </c:pt>
                <c:pt idx="14">
                  <c:v>0.18509999999999999</c:v>
                </c:pt>
                <c:pt idx="15">
                  <c:v>0.80730000000000002</c:v>
                </c:pt>
                <c:pt idx="16">
                  <c:v>0.87160000000000004</c:v>
                </c:pt>
                <c:pt idx="17">
                  <c:v>0.84289999999999998</c:v>
                </c:pt>
                <c:pt idx="18">
                  <c:v>0.77749999999999997</c:v>
                </c:pt>
                <c:pt idx="19">
                  <c:v>0.55159999999999998</c:v>
                </c:pt>
                <c:pt idx="20">
                  <c:v>0.16550000000000001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32960"/>
        <c:axId val="78231424"/>
      </c:lineChart>
      <c:catAx>
        <c:axId val="7821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229504"/>
        <c:crosses val="autoZero"/>
        <c:auto val="1"/>
        <c:lblAlgn val="ctr"/>
        <c:lblOffset val="100"/>
        <c:noMultiLvlLbl val="0"/>
      </c:catAx>
      <c:valAx>
        <c:axId val="7822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8219136"/>
        <c:crosses val="autoZero"/>
        <c:crossBetween val="between"/>
      </c:valAx>
      <c:valAx>
        <c:axId val="782314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78232960"/>
        <c:crosses val="max"/>
        <c:crossBetween val="between"/>
      </c:valAx>
      <c:catAx>
        <c:axId val="7823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314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PE" sz="1200">
                <a:solidFill>
                  <a:sysClr val="windowText" lastClr="000000"/>
                </a:solidFill>
              </a:rPr>
              <a:t>GRÁFICO N°</a:t>
            </a:r>
            <a:r>
              <a:rPr lang="es-PE" sz="1200" baseline="0">
                <a:solidFill>
                  <a:sysClr val="windowText" lastClr="000000"/>
                </a:solidFill>
              </a:rPr>
              <a:t> 02: </a:t>
            </a:r>
            <a:r>
              <a:rPr lang="es-PE" sz="1200">
                <a:solidFill>
                  <a:sysClr val="windowText" lastClr="000000"/>
                </a:solidFill>
              </a:rPr>
              <a:t>PIA – PIM DEL PROGRAMA SALUD MATERNO NEONATAL, SEGÚN UNIDADES EJECUTORAS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PIA_PIM!$D$34</c:f>
              <c:strCache>
                <c:ptCount val="1"/>
                <c:pt idx="0">
                  <c:v>PIA2015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PIA_PIM!$C$35:$C$42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REGIÓN CAJAMARCA</c:v>
                </c:pt>
              </c:strCache>
            </c:strRef>
          </c:cat>
          <c:val>
            <c:numRef>
              <c:f>PIA_PIM!$D$35:$D$41</c:f>
              <c:numCache>
                <c:formatCode>#,##0</c:formatCode>
                <c:ptCount val="7"/>
                <c:pt idx="0">
                  <c:v>14629668</c:v>
                </c:pt>
                <c:pt idx="1">
                  <c:v>4567944</c:v>
                </c:pt>
                <c:pt idx="2">
                  <c:v>5521164</c:v>
                </c:pt>
                <c:pt idx="3">
                  <c:v>5769144</c:v>
                </c:pt>
                <c:pt idx="4">
                  <c:v>8750352</c:v>
                </c:pt>
                <c:pt idx="5">
                  <c:v>2805960</c:v>
                </c:pt>
                <c:pt idx="6">
                  <c:v>1703688</c:v>
                </c:pt>
              </c:numCache>
            </c:numRef>
          </c:val>
        </c:ser>
        <c:ser>
          <c:idx val="1"/>
          <c:order val="1"/>
          <c:tx>
            <c:strRef>
              <c:f>PIA_PIM!$E$34</c:f>
              <c:strCache>
                <c:ptCount val="1"/>
                <c:pt idx="0">
                  <c:v>PIM 2015</c:v>
                </c:pt>
              </c:strCache>
            </c:strRef>
          </c:tx>
          <c:invertIfNegative val="0"/>
          <c:cat>
            <c:strRef>
              <c:f>PIA_PIM!$C$35:$C$42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REGIÓN CAJAMARCA</c:v>
                </c:pt>
              </c:strCache>
            </c:strRef>
          </c:cat>
          <c:val>
            <c:numRef>
              <c:f>PIA_PIM!$E$35:$E$41</c:f>
              <c:numCache>
                <c:formatCode>#,##0</c:formatCode>
                <c:ptCount val="7"/>
                <c:pt idx="0">
                  <c:v>25090776</c:v>
                </c:pt>
                <c:pt idx="1">
                  <c:v>10331688</c:v>
                </c:pt>
                <c:pt idx="2">
                  <c:v>10006236</c:v>
                </c:pt>
                <c:pt idx="3">
                  <c:v>11311188</c:v>
                </c:pt>
                <c:pt idx="4">
                  <c:v>15534204</c:v>
                </c:pt>
                <c:pt idx="5">
                  <c:v>5031348</c:v>
                </c:pt>
                <c:pt idx="6">
                  <c:v>3225672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66688"/>
        <c:axId val="75272576"/>
      </c:barChart>
      <c:lineChart>
        <c:grouping val="standard"/>
        <c:varyColors val="0"/>
        <c:ser>
          <c:idx val="2"/>
          <c:order val="2"/>
          <c:tx>
            <c:strRef>
              <c:f>PIA_PIM!$F$34</c:f>
              <c:strCache>
                <c:ptCount val="1"/>
                <c:pt idx="0">
                  <c:v>% VARIACIÓN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PIA_PIM!$C$35:$C$41</c:f>
              <c:strCache>
                <c:ptCount val="7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</c:strCache>
            </c:strRef>
          </c:cat>
          <c:val>
            <c:numRef>
              <c:f>PIA_PIM!$F$35:$F$41</c:f>
              <c:numCache>
                <c:formatCode>0.00%</c:formatCode>
                <c:ptCount val="7"/>
                <c:pt idx="0">
                  <c:v>0.71506120302935106</c:v>
                </c:pt>
                <c:pt idx="1">
                  <c:v>1.2617807924090139</c:v>
                </c:pt>
                <c:pt idx="2">
                  <c:v>0.81234174532761572</c:v>
                </c:pt>
                <c:pt idx="3">
                  <c:v>0.96063540795653568</c:v>
                </c:pt>
                <c:pt idx="4">
                  <c:v>0.77526618357752919</c:v>
                </c:pt>
                <c:pt idx="5">
                  <c:v>0.79309327289056153</c:v>
                </c:pt>
                <c:pt idx="6">
                  <c:v>0.8933466691084283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80384"/>
        <c:axId val="75274496"/>
      </c:lineChart>
      <c:catAx>
        <c:axId val="75266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75272576"/>
        <c:crosses val="autoZero"/>
        <c:auto val="1"/>
        <c:lblAlgn val="ctr"/>
        <c:lblOffset val="100"/>
        <c:noMultiLvlLbl val="0"/>
      </c:catAx>
      <c:valAx>
        <c:axId val="75272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5266688"/>
        <c:crosses val="autoZero"/>
        <c:crossBetween val="between"/>
      </c:valAx>
      <c:valAx>
        <c:axId val="75274496"/>
        <c:scaling>
          <c:orientation val="minMax"/>
          <c:max val="1.3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75280384"/>
        <c:crosses val="max"/>
        <c:crossBetween val="between"/>
      </c:valAx>
      <c:catAx>
        <c:axId val="7528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2744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Gráfico</a:t>
            </a:r>
            <a:r>
              <a:rPr lang="es-PE" sz="1050" baseline="0"/>
              <a:t> N° 03: </a:t>
            </a:r>
            <a:r>
              <a:rPr lang="es-PE" sz="1050"/>
              <a:t>PIM Y EJECUCIÓN PRESUPUESTAL TOTAL DEL PROGRAMA SALUD MATERNO NEONATAL, POR  UE Y TODA FUENTE DE FINANCIAMIENTO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PIM_EJECUCIÓN!$D$33</c:f>
              <c:strCache>
                <c:ptCount val="1"/>
                <c:pt idx="0">
                  <c:v>PIM 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PIM_EJECUCIÓN!$C$34:$C$41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PLIEGO</c:v>
                </c:pt>
              </c:strCache>
            </c:strRef>
          </c:cat>
          <c:val>
            <c:numRef>
              <c:f>PIM_EJECUCIÓN!$D$34:$D$40</c:f>
              <c:numCache>
                <c:formatCode>#,##0</c:formatCode>
                <c:ptCount val="7"/>
                <c:pt idx="0">
                  <c:v>25090776</c:v>
                </c:pt>
                <c:pt idx="1">
                  <c:v>10331688</c:v>
                </c:pt>
                <c:pt idx="2">
                  <c:v>10006236</c:v>
                </c:pt>
                <c:pt idx="3">
                  <c:v>11311188</c:v>
                </c:pt>
                <c:pt idx="4">
                  <c:v>15534204</c:v>
                </c:pt>
                <c:pt idx="5">
                  <c:v>5031348</c:v>
                </c:pt>
                <c:pt idx="6">
                  <c:v>3225672</c:v>
                </c:pt>
              </c:numCache>
            </c:numRef>
          </c:val>
        </c:ser>
        <c:ser>
          <c:idx val="1"/>
          <c:order val="1"/>
          <c:tx>
            <c:strRef>
              <c:f>PIM_EJECUCIÓN!$E$33</c:f>
              <c:strCache>
                <c:ptCount val="1"/>
                <c:pt idx="0">
                  <c:v>EJECUCIÓN</c:v>
                </c:pt>
              </c:strCache>
            </c:strRef>
          </c:tx>
          <c:invertIfNegative val="0"/>
          <c:cat>
            <c:strRef>
              <c:f>PIM_EJECUCIÓN!$C$34:$C$41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PLIEGO</c:v>
                </c:pt>
              </c:strCache>
            </c:strRef>
          </c:cat>
          <c:val>
            <c:numRef>
              <c:f>PIM_EJECUCIÓN!$E$34:$E$40</c:f>
              <c:numCache>
                <c:formatCode>#,##0</c:formatCode>
                <c:ptCount val="7"/>
                <c:pt idx="0">
                  <c:v>19665651</c:v>
                </c:pt>
                <c:pt idx="1">
                  <c:v>8368554</c:v>
                </c:pt>
                <c:pt idx="2">
                  <c:v>8521340</c:v>
                </c:pt>
                <c:pt idx="3">
                  <c:v>9246927</c:v>
                </c:pt>
                <c:pt idx="4">
                  <c:v>13166554</c:v>
                </c:pt>
                <c:pt idx="5">
                  <c:v>4347973</c:v>
                </c:pt>
                <c:pt idx="6">
                  <c:v>2673693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1344"/>
        <c:axId val="46122880"/>
      </c:barChart>
      <c:lineChart>
        <c:grouping val="standard"/>
        <c:varyColors val="0"/>
        <c:ser>
          <c:idx val="2"/>
          <c:order val="2"/>
          <c:tx>
            <c:strRef>
              <c:f>PIM_EJECUCIÓN!$F$33</c:f>
              <c:strCache>
                <c:ptCount val="1"/>
                <c:pt idx="0">
                  <c:v>% EJECUCIÓN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PIM_EJECUCIÓN!$C$34:$C$40</c:f>
              <c:strCache>
                <c:ptCount val="7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</c:strCache>
            </c:strRef>
          </c:cat>
          <c:val>
            <c:numRef>
              <c:f>PIM_EJECUCIÓN!$F$34:$F$40</c:f>
              <c:numCache>
                <c:formatCode>0.00%</c:formatCode>
                <c:ptCount val="7"/>
                <c:pt idx="0">
                  <c:v>0.78378010309445989</c:v>
                </c:pt>
                <c:pt idx="1">
                  <c:v>0.80998903567355107</c:v>
                </c:pt>
                <c:pt idx="2">
                  <c:v>0.85160294040636264</c:v>
                </c:pt>
                <c:pt idx="3">
                  <c:v>0.81750272385181821</c:v>
                </c:pt>
                <c:pt idx="4">
                  <c:v>0.84758472336271629</c:v>
                </c:pt>
                <c:pt idx="5">
                  <c:v>0.86417655864790111</c:v>
                </c:pt>
                <c:pt idx="6">
                  <c:v>0.82887937769246223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0096"/>
        <c:axId val="46124416"/>
      </c:lineChart>
      <c:catAx>
        <c:axId val="4612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46122880"/>
        <c:crosses val="autoZero"/>
        <c:auto val="1"/>
        <c:lblAlgn val="ctr"/>
        <c:lblOffset val="100"/>
        <c:noMultiLvlLbl val="0"/>
      </c:catAx>
      <c:valAx>
        <c:axId val="46122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46121344"/>
        <c:crosses val="autoZero"/>
        <c:crossBetween val="between"/>
      </c:valAx>
      <c:valAx>
        <c:axId val="461244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62420096"/>
        <c:crosses val="max"/>
        <c:crossBetween val="between"/>
      </c:valAx>
      <c:catAx>
        <c:axId val="6242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244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 N°</a:t>
            </a:r>
            <a:r>
              <a:rPr lang="es-PE" sz="1200" baseline="0"/>
              <a:t> 04: </a:t>
            </a:r>
            <a:r>
              <a:rPr lang="es-PE" sz="1200"/>
              <a:t>EJECUCIÓN PRESUPUESTAL TRIMESTRAL DEL PROGRAMA SALUD MATERNO NEONATAL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EJECUCIÓN_TRIMESTRE!$G$41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EJECUCIÓN_TRIMESTRE!$H$43:$H$50</c:f>
              <c:numCache>
                <c:formatCode>0.0%</c:formatCode>
                <c:ptCount val="8"/>
                <c:pt idx="0">
                  <c:v>0.1451797664607902</c:v>
                </c:pt>
                <c:pt idx="1">
                  <c:v>0.1507000598546917</c:v>
                </c:pt>
                <c:pt idx="2">
                  <c:v>0.18681080478213785</c:v>
                </c:pt>
                <c:pt idx="3">
                  <c:v>0.13219292261785412</c:v>
                </c:pt>
                <c:pt idx="4">
                  <c:v>0.22366804246937919</c:v>
                </c:pt>
                <c:pt idx="5">
                  <c:v>0.19154707644949226</c:v>
                </c:pt>
                <c:pt idx="6">
                  <c:v>0.1493338442346277</c:v>
                </c:pt>
                <c:pt idx="7">
                  <c:v>0.16744010687447108</c:v>
                </c:pt>
              </c:numCache>
            </c:numRef>
          </c:val>
        </c:ser>
        <c:ser>
          <c:idx val="1"/>
          <c:order val="1"/>
          <c:tx>
            <c:strRef>
              <c:f>EJECUCIÓN_TRIMESTRE!$I$41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EJECUCIÓN_TRIMESTRE!$J$43:$J$50</c:f>
              <c:numCache>
                <c:formatCode>0.0%</c:formatCode>
                <c:ptCount val="8"/>
                <c:pt idx="0">
                  <c:v>0.20666240055708121</c:v>
                </c:pt>
                <c:pt idx="1">
                  <c:v>0.21134039277996006</c:v>
                </c:pt>
                <c:pt idx="2">
                  <c:v>0.21144054567571663</c:v>
                </c:pt>
                <c:pt idx="3">
                  <c:v>0.21118701236333443</c:v>
                </c:pt>
                <c:pt idx="4">
                  <c:v>0.20088792447942616</c:v>
                </c:pt>
                <c:pt idx="5">
                  <c:v>0.2691048204179079</c:v>
                </c:pt>
                <c:pt idx="6">
                  <c:v>0.2028268838245178</c:v>
                </c:pt>
                <c:pt idx="7">
                  <c:v>0.21112548402411233</c:v>
                </c:pt>
              </c:numCache>
            </c:numRef>
          </c:val>
        </c:ser>
        <c:ser>
          <c:idx val="2"/>
          <c:order val="2"/>
          <c:tx>
            <c:strRef>
              <c:f>EJECUCIÓN_TRIMESTRE!$K$41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EJECUCIÓN_TRIMESTRE!$L$43:$L$50</c:f>
              <c:numCache>
                <c:formatCode>0.0%</c:formatCode>
                <c:ptCount val="8"/>
                <c:pt idx="0">
                  <c:v>0.28441691082013565</c:v>
                </c:pt>
                <c:pt idx="1">
                  <c:v>0.23763445044023784</c:v>
                </c:pt>
                <c:pt idx="2">
                  <c:v>0.27743828948267862</c:v>
                </c:pt>
                <c:pt idx="3">
                  <c:v>0.28923982167036744</c:v>
                </c:pt>
                <c:pt idx="4">
                  <c:v>0.32753631920888898</c:v>
                </c:pt>
                <c:pt idx="5">
                  <c:v>0.2821220078595239</c:v>
                </c:pt>
                <c:pt idx="6">
                  <c:v>0.29525909639913794</c:v>
                </c:pt>
                <c:pt idx="7">
                  <c:v>0.28683378915716451</c:v>
                </c:pt>
              </c:numCache>
            </c:numRef>
          </c:val>
        </c:ser>
        <c:ser>
          <c:idx val="3"/>
          <c:order val="3"/>
          <c:tx>
            <c:strRef>
              <c:f>EJECUCIÓN_TRIMESTRE!$M$41</c:f>
              <c:strCache>
                <c:ptCount val="1"/>
                <c:pt idx="0">
                  <c:v>4to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EJECUCIÓN_TRIMESTRE!$N$43:$N$50</c:f>
              <c:numCache>
                <c:formatCode>0.0%</c:formatCode>
                <c:ptCount val="8"/>
                <c:pt idx="0">
                  <c:v>0.1475210252564528</c:v>
                </c:pt>
                <c:pt idx="1">
                  <c:v>0.21031413259866152</c:v>
                </c:pt>
                <c:pt idx="2">
                  <c:v>0.17591330046582951</c:v>
                </c:pt>
                <c:pt idx="3">
                  <c:v>0.18488296720026226</c:v>
                </c:pt>
                <c:pt idx="4">
                  <c:v>9.5492437205021902E-2</c:v>
                </c:pt>
                <c:pt idx="5">
                  <c:v>0.12140265392097704</c:v>
                </c:pt>
                <c:pt idx="6">
                  <c:v>0.18145955323417881</c:v>
                </c:pt>
                <c:pt idx="7">
                  <c:v>0.15404406684462521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24032"/>
        <c:axId val="75329920"/>
      </c:barChart>
      <c:lineChart>
        <c:grouping val="standard"/>
        <c:varyColors val="0"/>
        <c:ser>
          <c:idx val="4"/>
          <c:order val="4"/>
          <c:tx>
            <c:strRef>
              <c:f>EJECUCIÓN_TRIMESTRE!$D$42</c:f>
              <c:strCache>
                <c:ptCount val="1"/>
                <c:pt idx="0">
                  <c:v>PIM 2015 (S/.)</c:v>
                </c:pt>
              </c:strCache>
            </c:strRef>
          </c:tx>
          <c:marker>
            <c:symbol val="none"/>
          </c:marker>
          <c:val>
            <c:numRef>
              <c:f>EJECUCIÓN_TRIMESTRE!$D$43:$D$49</c:f>
              <c:numCache>
                <c:formatCode>#,##0</c:formatCode>
                <c:ptCount val="7"/>
                <c:pt idx="0">
                  <c:v>25090776</c:v>
                </c:pt>
                <c:pt idx="1">
                  <c:v>10331688</c:v>
                </c:pt>
                <c:pt idx="2">
                  <c:v>10006236</c:v>
                </c:pt>
                <c:pt idx="3">
                  <c:v>11311188</c:v>
                </c:pt>
                <c:pt idx="4">
                  <c:v>15534204</c:v>
                </c:pt>
                <c:pt idx="5">
                  <c:v>5031348</c:v>
                </c:pt>
                <c:pt idx="6">
                  <c:v>3225672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7728"/>
        <c:axId val="75331840"/>
      </c:lineChart>
      <c:catAx>
        <c:axId val="7532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5329920"/>
        <c:crosses val="autoZero"/>
        <c:auto val="1"/>
        <c:lblAlgn val="ctr"/>
        <c:lblOffset val="100"/>
        <c:noMultiLvlLbl val="0"/>
      </c:catAx>
      <c:valAx>
        <c:axId val="753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% EJECUCIÓN TRIMESTRAL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75324032"/>
        <c:crosses val="autoZero"/>
        <c:crossBetween val="between"/>
      </c:valAx>
      <c:valAx>
        <c:axId val="753318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75337728"/>
        <c:crosses val="max"/>
        <c:crossBetween val="between"/>
      </c:valAx>
      <c:catAx>
        <c:axId val="7533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753318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EJECUTADO</c:v>
          </c:tx>
          <c:spPr>
            <a:solidFill>
              <a:srgbClr val="0070C0"/>
            </a:solidFill>
          </c:spPr>
          <c:invertIfNegative val="0"/>
          <c:cat>
            <c:multiLvlStrRef>
              <c:f>'002_POR_GENÉRICA (2)'!$B$2:$Y$3</c:f>
              <c:multiLvlStrCache>
                <c:ptCount val="24"/>
                <c:lvl>
                  <c:pt idx="0">
                    <c:v>2 . 1 PERSONAL Y OBLIGACIONES SOCIALES</c:v>
                  </c:pt>
                  <c:pt idx="1">
                    <c:v>2 . 3 BIENES Y SERVICIOS</c:v>
                  </c:pt>
                  <c:pt idx="2">
                    <c:v>2 . 6 ADQUISICION DE ACTIVOS NO FINANCIEROS</c:v>
                  </c:pt>
                  <c:pt idx="3">
                    <c:v>2 . 1 PERSONAL Y OBLIGACIONES SOCIALES</c:v>
                  </c:pt>
                  <c:pt idx="4">
                    <c:v>2 . 3 BIENES Y SERVICIOS</c:v>
                  </c:pt>
                  <c:pt idx="5">
                    <c:v>2 . 6 ADQUISICION DE ACTIVOS NO FINANCIEROS</c:v>
                  </c:pt>
                  <c:pt idx="6">
                    <c:v>2 . 5 OTROS GASTOS</c:v>
                  </c:pt>
                  <c:pt idx="7">
                    <c:v>2 . 1 PERSONAL Y OBLIGACIONES SOCIALES</c:v>
                  </c:pt>
                  <c:pt idx="8">
                    <c:v>2 . 3 BIENES Y SERVICIOS</c:v>
                  </c:pt>
                  <c:pt idx="9">
                    <c:v>2 . 6 ADQUISICION DE ACTIVOS NO FINANCIEROS</c:v>
                  </c:pt>
                  <c:pt idx="10">
                    <c:v>2 . 5 OTROS GASTOS</c:v>
                  </c:pt>
                  <c:pt idx="11">
                    <c:v>2 . 1 PERSONAL Y OBLIGACIONES SOCIALES</c:v>
                  </c:pt>
                  <c:pt idx="12">
                    <c:v>2 . 3 BIENES Y SERVICIOS</c:v>
                  </c:pt>
                  <c:pt idx="13">
                    <c:v>2 . 6 ADQUISICION DE ACTIVOS NO FINANCIEROS</c:v>
                  </c:pt>
                  <c:pt idx="14">
                    <c:v>2 . 5 OTROS GASTOS</c:v>
                  </c:pt>
                  <c:pt idx="15">
                    <c:v>2 . 1 PERSONAL Y OBLIGACIONES SOCIALES</c:v>
                  </c:pt>
                  <c:pt idx="16">
                    <c:v>2 . 3 BIENES Y SERVICIOS</c:v>
                  </c:pt>
                  <c:pt idx="17">
                    <c:v>2 . 6 ADQUISICION DE ACTIVOS NO FINANCIEROS</c:v>
                  </c:pt>
                  <c:pt idx="18">
                    <c:v>2 . 1 PERSONAL Y OBLIGACIONES SOCIALES</c:v>
                  </c:pt>
                  <c:pt idx="19">
                    <c:v>2 . 3 BIENES Y SERVICIOS</c:v>
                  </c:pt>
                  <c:pt idx="20">
                    <c:v>2 . 6 ADQUISICION DE ACTIVOS NO FINANCIEROS</c:v>
                  </c:pt>
                  <c:pt idx="21">
                    <c:v>2 . 1 PERSONAL Y OBLIGACIONES SOCIALES</c:v>
                  </c:pt>
                  <c:pt idx="22">
                    <c:v>2 . 3 BIENES Y SERVICIOS</c:v>
                  </c:pt>
                  <c:pt idx="23">
                    <c:v>2 . 6 ADQUISICION DE ACTIVOS NO FINANCIEROS</c:v>
                  </c:pt>
                </c:lvl>
                <c:lvl>
                  <c:pt idx="0">
                    <c:v>400 000785 REGION CAJAMARCA-SALUD CAJAMARCA</c:v>
                  </c:pt>
                  <c:pt idx="3">
                    <c:v>401 000786 REGION CAJAMARCA-SALUD CHOTA</c:v>
                  </c:pt>
                  <c:pt idx="7">
                    <c:v>402 000787 REGION CAJAMARCA-SALUD CUTERVO</c:v>
                  </c:pt>
                  <c:pt idx="11">
                    <c:v>403 000788 REGION CAJAMARCA-SALUD JAEN</c:v>
                  </c:pt>
                  <c:pt idx="15">
                    <c:v>404 000999 REGION CAJAMARCA-HOSPITAL CAJAMARCA</c:v>
                  </c:pt>
                  <c:pt idx="18">
                    <c:v>405 001047 REGION CAJAMARCA-HOSPITAL GENERAL DE JAEN</c:v>
                  </c:pt>
                  <c:pt idx="21">
                    <c:v>406 001539 REGION CAJAMARCA-HOSPITAL GENERAL DE CHOTA</c:v>
                  </c:pt>
                </c:lvl>
              </c:multiLvlStrCache>
            </c:multiLvlStrRef>
          </c:cat>
          <c:val>
            <c:numRef>
              <c:f>'002_POR_GENÉRICA (2)'!$B$4:$Y$4</c:f>
              <c:numCache>
                <c:formatCode>#,##0</c:formatCode>
                <c:ptCount val="24"/>
                <c:pt idx="0">
                  <c:v>13342896</c:v>
                </c:pt>
                <c:pt idx="1">
                  <c:v>9958104</c:v>
                </c:pt>
                <c:pt idx="2">
                  <c:v>1789776</c:v>
                </c:pt>
                <c:pt idx="3">
                  <c:v>4470216</c:v>
                </c:pt>
                <c:pt idx="4">
                  <c:v>4922304</c:v>
                </c:pt>
                <c:pt idx="5">
                  <c:v>594576</c:v>
                </c:pt>
                <c:pt idx="6">
                  <c:v>344592</c:v>
                </c:pt>
                <c:pt idx="7">
                  <c:v>5771376</c:v>
                </c:pt>
                <c:pt idx="8">
                  <c:v>3389640</c:v>
                </c:pt>
                <c:pt idx="9">
                  <c:v>766884</c:v>
                </c:pt>
                <c:pt idx="10">
                  <c:v>78336</c:v>
                </c:pt>
                <c:pt idx="11">
                  <c:v>4789332</c:v>
                </c:pt>
                <c:pt idx="12">
                  <c:v>5203740</c:v>
                </c:pt>
                <c:pt idx="13">
                  <c:v>832956</c:v>
                </c:pt>
                <c:pt idx="14">
                  <c:v>485160</c:v>
                </c:pt>
                <c:pt idx="15">
                  <c:v>5832324</c:v>
                </c:pt>
                <c:pt idx="16">
                  <c:v>8974836</c:v>
                </c:pt>
                <c:pt idx="17">
                  <c:v>727044</c:v>
                </c:pt>
                <c:pt idx="18">
                  <c:v>2676012</c:v>
                </c:pt>
                <c:pt idx="19">
                  <c:v>2169444</c:v>
                </c:pt>
                <c:pt idx="20">
                  <c:v>185892</c:v>
                </c:pt>
                <c:pt idx="21">
                  <c:v>1938216</c:v>
                </c:pt>
                <c:pt idx="22">
                  <c:v>812220</c:v>
                </c:pt>
                <c:pt idx="23">
                  <c:v>475236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7648"/>
        <c:axId val="77949184"/>
      </c:barChart>
      <c:lineChart>
        <c:grouping val="stacked"/>
        <c:varyColors val="0"/>
        <c:ser>
          <c:idx val="0"/>
          <c:order val="1"/>
          <c:tx>
            <c:v>%EJECUCIÓN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'002_POR_GENÉRICA (2)'!$B$5:$Y$5</c:f>
              <c:numCache>
                <c:formatCode>0.00%</c:formatCode>
                <c:ptCount val="24"/>
                <c:pt idx="0">
                  <c:v>0.88128102025227506</c:v>
                </c:pt>
                <c:pt idx="1">
                  <c:v>0.72524809943740298</c:v>
                </c:pt>
                <c:pt idx="2">
                  <c:v>0.3825696623488079</c:v>
                </c:pt>
                <c:pt idx="3">
                  <c:v>0.91793573285944119</c:v>
                </c:pt>
                <c:pt idx="4">
                  <c:v>0.80422643542536176</c:v>
                </c:pt>
                <c:pt idx="5">
                  <c:v>0.12441134522752348</c:v>
                </c:pt>
                <c:pt idx="6">
                  <c:v>0.67489668941821057</c:v>
                </c:pt>
                <c:pt idx="7">
                  <c:v>0.87988271774356752</c:v>
                </c:pt>
                <c:pt idx="8">
                  <c:v>0.90167805430665204</c:v>
                </c:pt>
                <c:pt idx="9">
                  <c:v>0.42029172599767373</c:v>
                </c:pt>
                <c:pt idx="10">
                  <c:v>0.82372089460784315</c:v>
                </c:pt>
                <c:pt idx="11">
                  <c:v>0.83530417185528172</c:v>
                </c:pt>
                <c:pt idx="12">
                  <c:v>0.86321145945031841</c:v>
                </c:pt>
                <c:pt idx="13">
                  <c:v>0.4086854527730156</c:v>
                </c:pt>
                <c:pt idx="14">
                  <c:v>0.85339475636903295</c:v>
                </c:pt>
                <c:pt idx="15">
                  <c:v>0.97876249673372051</c:v>
                </c:pt>
                <c:pt idx="16">
                  <c:v>0.77808853554538493</c:v>
                </c:pt>
                <c:pt idx="17">
                  <c:v>0.65316129422703439</c:v>
                </c:pt>
                <c:pt idx="18">
                  <c:v>0.88484692893753836</c:v>
                </c:pt>
                <c:pt idx="19">
                  <c:v>0.86269661719777047</c:v>
                </c:pt>
                <c:pt idx="20">
                  <c:v>0.58388741850106518</c:v>
                </c:pt>
                <c:pt idx="21">
                  <c:v>0.89327814856548493</c:v>
                </c:pt>
                <c:pt idx="22">
                  <c:v>0.70474255743517766</c:v>
                </c:pt>
                <c:pt idx="23">
                  <c:v>0.77839431356210387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61088"/>
        <c:axId val="77959552"/>
      </c:lineChart>
      <c:catAx>
        <c:axId val="7794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PE"/>
          </a:p>
        </c:txPr>
        <c:crossAx val="77949184"/>
        <c:crosses val="autoZero"/>
        <c:auto val="1"/>
        <c:lblAlgn val="ctr"/>
        <c:lblOffset val="100"/>
        <c:noMultiLvlLbl val="0"/>
      </c:catAx>
      <c:valAx>
        <c:axId val="77949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7947648"/>
        <c:crosses val="autoZero"/>
        <c:crossBetween val="between"/>
      </c:valAx>
      <c:valAx>
        <c:axId val="77959552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77961088"/>
        <c:crosses val="max"/>
        <c:crossBetween val="between"/>
      </c:valAx>
      <c:catAx>
        <c:axId val="7796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77959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EJECUTADO</c:v>
          </c:tx>
          <c:spPr>
            <a:solidFill>
              <a:srgbClr val="0070C0"/>
            </a:solidFill>
          </c:spPr>
          <c:invertIfNegative val="0"/>
          <c:cat>
            <c:multiLvlStrRef>
              <c:f>'002_POR_GENÉRICA (2)'!$B$2:$Y$3</c:f>
              <c:multiLvlStrCache>
                <c:ptCount val="24"/>
                <c:lvl>
                  <c:pt idx="0">
                    <c:v>2 . 1 PERSONAL Y OBLIGACIONES SOCIALES</c:v>
                  </c:pt>
                  <c:pt idx="1">
                    <c:v>2 . 3 BIENES Y SERVICIOS</c:v>
                  </c:pt>
                  <c:pt idx="2">
                    <c:v>2 . 6 ADQUISICION DE ACTIVOS NO FINANCIEROS</c:v>
                  </c:pt>
                  <c:pt idx="3">
                    <c:v>2 . 1 PERSONAL Y OBLIGACIONES SOCIALES</c:v>
                  </c:pt>
                  <c:pt idx="4">
                    <c:v>2 . 3 BIENES Y SERVICIOS</c:v>
                  </c:pt>
                  <c:pt idx="5">
                    <c:v>2 . 6 ADQUISICION DE ACTIVOS NO FINANCIEROS</c:v>
                  </c:pt>
                  <c:pt idx="6">
                    <c:v>2 . 5 OTROS GASTOS</c:v>
                  </c:pt>
                  <c:pt idx="7">
                    <c:v>2 . 1 PERSONAL Y OBLIGACIONES SOCIALES</c:v>
                  </c:pt>
                  <c:pt idx="8">
                    <c:v>2 . 3 BIENES Y SERVICIOS</c:v>
                  </c:pt>
                  <c:pt idx="9">
                    <c:v>2 . 6 ADQUISICION DE ACTIVOS NO FINANCIEROS</c:v>
                  </c:pt>
                  <c:pt idx="10">
                    <c:v>2 . 5 OTROS GASTOS</c:v>
                  </c:pt>
                  <c:pt idx="11">
                    <c:v>2 . 1 PERSONAL Y OBLIGACIONES SOCIALES</c:v>
                  </c:pt>
                  <c:pt idx="12">
                    <c:v>2 . 3 BIENES Y SERVICIOS</c:v>
                  </c:pt>
                  <c:pt idx="13">
                    <c:v>2 . 6 ADQUISICION DE ACTIVOS NO FINANCIEROS</c:v>
                  </c:pt>
                  <c:pt idx="14">
                    <c:v>2 . 5 OTROS GASTOS</c:v>
                  </c:pt>
                  <c:pt idx="15">
                    <c:v>2 . 1 PERSONAL Y OBLIGACIONES SOCIALES</c:v>
                  </c:pt>
                  <c:pt idx="16">
                    <c:v>2 . 3 BIENES Y SERVICIOS</c:v>
                  </c:pt>
                  <c:pt idx="17">
                    <c:v>2 . 6 ADQUISICION DE ACTIVOS NO FINANCIEROS</c:v>
                  </c:pt>
                  <c:pt idx="18">
                    <c:v>2 . 1 PERSONAL Y OBLIGACIONES SOCIALES</c:v>
                  </c:pt>
                  <c:pt idx="19">
                    <c:v>2 . 3 BIENES Y SERVICIOS</c:v>
                  </c:pt>
                  <c:pt idx="20">
                    <c:v>2 . 6 ADQUISICION DE ACTIVOS NO FINANCIEROS</c:v>
                  </c:pt>
                  <c:pt idx="21">
                    <c:v>2 . 1 PERSONAL Y OBLIGACIONES SOCIALES</c:v>
                  </c:pt>
                  <c:pt idx="22">
                    <c:v>2 . 3 BIENES Y SERVICIOS</c:v>
                  </c:pt>
                  <c:pt idx="23">
                    <c:v>2 . 6 ADQUISICION DE ACTIVOS NO FINANCIEROS</c:v>
                  </c:pt>
                </c:lvl>
                <c:lvl>
                  <c:pt idx="0">
                    <c:v>400 000785 REGION CAJAMARCA-SALUD CAJAMARCA</c:v>
                  </c:pt>
                  <c:pt idx="3">
                    <c:v>401 000786 REGION CAJAMARCA-SALUD CHOTA</c:v>
                  </c:pt>
                  <c:pt idx="7">
                    <c:v>402 000787 REGION CAJAMARCA-SALUD CUTERVO</c:v>
                  </c:pt>
                  <c:pt idx="11">
                    <c:v>403 000788 REGION CAJAMARCA-SALUD JAEN</c:v>
                  </c:pt>
                  <c:pt idx="15">
                    <c:v>404 000999 REGION CAJAMARCA-HOSPITAL CAJAMARCA</c:v>
                  </c:pt>
                  <c:pt idx="18">
                    <c:v>405 001047 REGION CAJAMARCA-HOSPITAL GENERAL DE JAEN</c:v>
                  </c:pt>
                  <c:pt idx="21">
                    <c:v>406 001539 REGION CAJAMARCA-HOSPITAL GENERAL DE CHOTA</c:v>
                  </c:pt>
                </c:lvl>
              </c:multiLvlStrCache>
            </c:multiLvlStrRef>
          </c:cat>
          <c:val>
            <c:numRef>
              <c:f>'002_POR_GENÉRICA (2)'!$B$4:$Y$4</c:f>
              <c:numCache>
                <c:formatCode>#,##0</c:formatCode>
                <c:ptCount val="24"/>
                <c:pt idx="0">
                  <c:v>13342896</c:v>
                </c:pt>
                <c:pt idx="1">
                  <c:v>9958104</c:v>
                </c:pt>
                <c:pt idx="2">
                  <c:v>1789776</c:v>
                </c:pt>
                <c:pt idx="3">
                  <c:v>4470216</c:v>
                </c:pt>
                <c:pt idx="4">
                  <c:v>4922304</c:v>
                </c:pt>
                <c:pt idx="5">
                  <c:v>594576</c:v>
                </c:pt>
                <c:pt idx="6">
                  <c:v>344592</c:v>
                </c:pt>
                <c:pt idx="7">
                  <c:v>5771376</c:v>
                </c:pt>
                <c:pt idx="8">
                  <c:v>3389640</c:v>
                </c:pt>
                <c:pt idx="9">
                  <c:v>766884</c:v>
                </c:pt>
                <c:pt idx="10">
                  <c:v>78336</c:v>
                </c:pt>
                <c:pt idx="11">
                  <c:v>4789332</c:v>
                </c:pt>
                <c:pt idx="12">
                  <c:v>5203740</c:v>
                </c:pt>
                <c:pt idx="13">
                  <c:v>832956</c:v>
                </c:pt>
                <c:pt idx="14">
                  <c:v>485160</c:v>
                </c:pt>
                <c:pt idx="15">
                  <c:v>5832324</c:v>
                </c:pt>
                <c:pt idx="16">
                  <c:v>8974836</c:v>
                </c:pt>
                <c:pt idx="17">
                  <c:v>727044</c:v>
                </c:pt>
                <c:pt idx="18">
                  <c:v>2676012</c:v>
                </c:pt>
                <c:pt idx="19">
                  <c:v>2169444</c:v>
                </c:pt>
                <c:pt idx="20">
                  <c:v>185892</c:v>
                </c:pt>
                <c:pt idx="21">
                  <c:v>1938216</c:v>
                </c:pt>
                <c:pt idx="22">
                  <c:v>812220</c:v>
                </c:pt>
                <c:pt idx="23">
                  <c:v>475236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73312"/>
        <c:axId val="78175232"/>
      </c:barChart>
      <c:lineChart>
        <c:grouping val="stacked"/>
        <c:varyColors val="0"/>
        <c:ser>
          <c:idx val="0"/>
          <c:order val="1"/>
          <c:tx>
            <c:v>%EJECUCIÓN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'002_POR_GENÉRICA (2)'!$B$5:$Y$5</c:f>
              <c:numCache>
                <c:formatCode>0.00%</c:formatCode>
                <c:ptCount val="24"/>
                <c:pt idx="0">
                  <c:v>0.88128102025227506</c:v>
                </c:pt>
                <c:pt idx="1">
                  <c:v>0.72524809943740298</c:v>
                </c:pt>
                <c:pt idx="2">
                  <c:v>0.3825696623488079</c:v>
                </c:pt>
                <c:pt idx="3">
                  <c:v>0.91793573285944119</c:v>
                </c:pt>
                <c:pt idx="4">
                  <c:v>0.80422643542536176</c:v>
                </c:pt>
                <c:pt idx="5">
                  <c:v>0.12441134522752348</c:v>
                </c:pt>
                <c:pt idx="6">
                  <c:v>0.67489668941821057</c:v>
                </c:pt>
                <c:pt idx="7">
                  <c:v>0.87988271774356752</c:v>
                </c:pt>
                <c:pt idx="8">
                  <c:v>0.90167805430665204</c:v>
                </c:pt>
                <c:pt idx="9">
                  <c:v>0.42029172599767373</c:v>
                </c:pt>
                <c:pt idx="10">
                  <c:v>0.82372089460784315</c:v>
                </c:pt>
                <c:pt idx="11">
                  <c:v>0.83530417185528172</c:v>
                </c:pt>
                <c:pt idx="12">
                  <c:v>0.86321145945031841</c:v>
                </c:pt>
                <c:pt idx="13">
                  <c:v>0.4086854527730156</c:v>
                </c:pt>
                <c:pt idx="14">
                  <c:v>0.85339475636903295</c:v>
                </c:pt>
                <c:pt idx="15">
                  <c:v>0.97876249673372051</c:v>
                </c:pt>
                <c:pt idx="16">
                  <c:v>0.77808853554538493</c:v>
                </c:pt>
                <c:pt idx="17">
                  <c:v>0.65316129422703439</c:v>
                </c:pt>
                <c:pt idx="18">
                  <c:v>0.88484692893753836</c:v>
                </c:pt>
                <c:pt idx="19">
                  <c:v>0.86269661719777047</c:v>
                </c:pt>
                <c:pt idx="20">
                  <c:v>0.58388741850106518</c:v>
                </c:pt>
                <c:pt idx="21">
                  <c:v>0.89327814856548493</c:v>
                </c:pt>
                <c:pt idx="22">
                  <c:v>0.70474255743517766</c:v>
                </c:pt>
                <c:pt idx="23">
                  <c:v>0.77839431356210387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3392"/>
        <c:axId val="46281856"/>
      </c:lineChart>
      <c:catAx>
        <c:axId val="78173312"/>
        <c:scaling>
          <c:orientation val="minMax"/>
        </c:scaling>
        <c:delete val="0"/>
        <c:axPos val="b"/>
        <c:title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PE"/>
          </a:p>
        </c:txPr>
        <c:crossAx val="78175232"/>
        <c:crosses val="autoZero"/>
        <c:auto val="1"/>
        <c:lblAlgn val="ctr"/>
        <c:lblOffset val="100"/>
        <c:noMultiLvlLbl val="0"/>
      </c:catAx>
      <c:valAx>
        <c:axId val="78175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8173312"/>
        <c:crosses val="autoZero"/>
        <c:crossBetween val="between"/>
      </c:valAx>
      <c:valAx>
        <c:axId val="462818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46283392"/>
        <c:crosses val="max"/>
        <c:crossBetween val="between"/>
      </c:valAx>
      <c:catAx>
        <c:axId val="4628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462818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06: 2.3 BIENES Y SERVICIOS</a:t>
            </a:r>
            <a:endParaRPr lang="es-PE" sz="1200">
              <a:effectLst/>
            </a:endParaRPr>
          </a:p>
        </c:rich>
      </c:tx>
      <c:layout>
        <c:manualLayout>
          <c:xMode val="edge"/>
          <c:yMode val="edge"/>
          <c:x val="0.34056671757340157"/>
          <c:y val="2.3845003720696773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'21_PERSONAL'!$I$32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'21_PERSONAL'!$K$32:$U$32</c:f>
              <c:numCache>
                <c:formatCode>#,##0</c:formatCode>
                <c:ptCount val="11"/>
                <c:pt idx="0">
                  <c:v>114497</c:v>
                </c:pt>
                <c:pt idx="1">
                  <c:v>256451</c:v>
                </c:pt>
                <c:pt idx="2">
                  <c:v>302922</c:v>
                </c:pt>
                <c:pt idx="3">
                  <c:v>653045</c:v>
                </c:pt>
                <c:pt idx="4">
                  <c:v>822593</c:v>
                </c:pt>
                <c:pt idx="5">
                  <c:v>643228</c:v>
                </c:pt>
                <c:pt idx="6">
                  <c:v>785286</c:v>
                </c:pt>
                <c:pt idx="7">
                  <c:v>1004393</c:v>
                </c:pt>
                <c:pt idx="8">
                  <c:v>1246830</c:v>
                </c:pt>
                <c:pt idx="9">
                  <c:v>610241</c:v>
                </c:pt>
                <c:pt idx="10">
                  <c:v>782758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'21_PERSONAL'!$I$33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'21_PERSONAL'!$K$33:$U$33</c:f>
              <c:numCache>
                <c:formatCode>#,##0</c:formatCode>
                <c:ptCount val="11"/>
                <c:pt idx="0">
                  <c:v>0</c:v>
                </c:pt>
                <c:pt idx="1">
                  <c:v>560910</c:v>
                </c:pt>
                <c:pt idx="2">
                  <c:v>65677</c:v>
                </c:pt>
                <c:pt idx="3">
                  <c:v>192067</c:v>
                </c:pt>
                <c:pt idx="4">
                  <c:v>389161</c:v>
                </c:pt>
                <c:pt idx="5">
                  <c:v>440078</c:v>
                </c:pt>
                <c:pt idx="6">
                  <c:v>224918</c:v>
                </c:pt>
                <c:pt idx="7">
                  <c:v>483808</c:v>
                </c:pt>
                <c:pt idx="8">
                  <c:v>618756</c:v>
                </c:pt>
                <c:pt idx="9">
                  <c:v>397542</c:v>
                </c:pt>
                <c:pt idx="10">
                  <c:v>584305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'21_PERSONAL'!$I$34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'21_PERSONAL'!$K$34:$U$34</c:f>
              <c:numCache>
                <c:formatCode>#,##0</c:formatCode>
                <c:ptCount val="11"/>
                <c:pt idx="0">
                  <c:v>163610</c:v>
                </c:pt>
                <c:pt idx="1">
                  <c:v>222619</c:v>
                </c:pt>
                <c:pt idx="2">
                  <c:v>257201</c:v>
                </c:pt>
                <c:pt idx="3">
                  <c:v>299763</c:v>
                </c:pt>
                <c:pt idx="4">
                  <c:v>204757</c:v>
                </c:pt>
                <c:pt idx="5">
                  <c:v>242728</c:v>
                </c:pt>
                <c:pt idx="6">
                  <c:v>367816</c:v>
                </c:pt>
                <c:pt idx="7">
                  <c:v>275505</c:v>
                </c:pt>
                <c:pt idx="8">
                  <c:v>445079</c:v>
                </c:pt>
                <c:pt idx="9">
                  <c:v>247040</c:v>
                </c:pt>
                <c:pt idx="10">
                  <c:v>328650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'21_PERSONAL'!$I$35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'21_PERSONAL'!$K$35:$U$35</c:f>
              <c:numCache>
                <c:formatCode>#,##0</c:formatCode>
                <c:ptCount val="11"/>
                <c:pt idx="0">
                  <c:v>65038</c:v>
                </c:pt>
                <c:pt idx="1">
                  <c:v>200801</c:v>
                </c:pt>
                <c:pt idx="2">
                  <c:v>108568</c:v>
                </c:pt>
                <c:pt idx="3">
                  <c:v>456012</c:v>
                </c:pt>
                <c:pt idx="4">
                  <c:v>449784</c:v>
                </c:pt>
                <c:pt idx="5">
                  <c:v>396637</c:v>
                </c:pt>
                <c:pt idx="6">
                  <c:v>482695</c:v>
                </c:pt>
                <c:pt idx="7">
                  <c:v>709293</c:v>
                </c:pt>
                <c:pt idx="8">
                  <c:v>782753</c:v>
                </c:pt>
                <c:pt idx="9">
                  <c:v>252665</c:v>
                </c:pt>
                <c:pt idx="10">
                  <c:v>578152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'21_PERSONAL'!$I$36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'21_PERSONAL'!$K$36:$U$36</c:f>
              <c:numCache>
                <c:formatCode>#,##0</c:formatCode>
                <c:ptCount val="11"/>
                <c:pt idx="0">
                  <c:v>126810</c:v>
                </c:pt>
                <c:pt idx="1">
                  <c:v>98133</c:v>
                </c:pt>
                <c:pt idx="2">
                  <c:v>1006385</c:v>
                </c:pt>
                <c:pt idx="3">
                  <c:v>707405</c:v>
                </c:pt>
                <c:pt idx="4">
                  <c:v>185618</c:v>
                </c:pt>
                <c:pt idx="5">
                  <c:v>730821</c:v>
                </c:pt>
                <c:pt idx="6">
                  <c:v>945754</c:v>
                </c:pt>
                <c:pt idx="7">
                  <c:v>1297511</c:v>
                </c:pt>
                <c:pt idx="8">
                  <c:v>974728</c:v>
                </c:pt>
                <c:pt idx="9">
                  <c:v>392799</c:v>
                </c:pt>
                <c:pt idx="10">
                  <c:v>717892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'21_PERSONAL'!$I$37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'21_PERSONAL'!$K$37:$U$37</c:f>
              <c:numCache>
                <c:formatCode>#,##0</c:formatCode>
                <c:ptCount val="11"/>
                <c:pt idx="0">
                  <c:v>48626</c:v>
                </c:pt>
                <c:pt idx="1">
                  <c:v>76674</c:v>
                </c:pt>
                <c:pt idx="2">
                  <c:v>227543</c:v>
                </c:pt>
                <c:pt idx="3">
                  <c:v>143270</c:v>
                </c:pt>
                <c:pt idx="4">
                  <c:v>184031</c:v>
                </c:pt>
                <c:pt idx="5">
                  <c:v>270101</c:v>
                </c:pt>
                <c:pt idx="6">
                  <c:v>232465</c:v>
                </c:pt>
                <c:pt idx="7">
                  <c:v>146304</c:v>
                </c:pt>
                <c:pt idx="8">
                  <c:v>285412</c:v>
                </c:pt>
                <c:pt idx="9">
                  <c:v>144749</c:v>
                </c:pt>
                <c:pt idx="10">
                  <c:v>112513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'21_PERSONAL'!$I$38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'21_PERSONAL'!$K$38:$U$38</c:f>
              <c:numCache>
                <c:formatCode>#,##0</c:formatCode>
                <c:ptCount val="11"/>
                <c:pt idx="0">
                  <c:v>1924</c:v>
                </c:pt>
                <c:pt idx="1">
                  <c:v>6022</c:v>
                </c:pt>
                <c:pt idx="2">
                  <c:v>56213</c:v>
                </c:pt>
                <c:pt idx="3">
                  <c:v>29612</c:v>
                </c:pt>
                <c:pt idx="4">
                  <c:v>45942</c:v>
                </c:pt>
                <c:pt idx="5">
                  <c:v>103487</c:v>
                </c:pt>
                <c:pt idx="6">
                  <c:v>60543</c:v>
                </c:pt>
                <c:pt idx="7">
                  <c:v>74991</c:v>
                </c:pt>
                <c:pt idx="8">
                  <c:v>39647</c:v>
                </c:pt>
                <c:pt idx="9">
                  <c:v>87673</c:v>
                </c:pt>
                <c:pt idx="10">
                  <c:v>80208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10080"/>
        <c:axId val="78111872"/>
      </c:lineChart>
      <c:catAx>
        <c:axId val="7811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8111872"/>
        <c:crosses val="autoZero"/>
        <c:auto val="1"/>
        <c:lblAlgn val="ctr"/>
        <c:lblOffset val="100"/>
        <c:noMultiLvlLbl val="0"/>
      </c:catAx>
      <c:valAx>
        <c:axId val="78111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8110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07: 2.6 ADQUISICION DE ACTIVOS NO FINANCIEROS</a:t>
            </a:r>
            <a:endParaRPr lang="es-PE" sz="1200">
              <a:effectLst/>
            </a:endParaRP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'21_PERSONAL'!$I$54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'21_PERSONAL'!$K$54:$U$54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11400</c:v>
                </c:pt>
                <c:pt idx="4">
                  <c:v>3780</c:v>
                </c:pt>
                <c:pt idx="5">
                  <c:v>21770</c:v>
                </c:pt>
                <c:pt idx="6">
                  <c:v>106498</c:v>
                </c:pt>
                <c:pt idx="7">
                  <c:v>56104</c:v>
                </c:pt>
                <c:pt idx="8">
                  <c:v>234970</c:v>
                </c:pt>
                <c:pt idx="9">
                  <c:v>24693</c:v>
                </c:pt>
                <c:pt idx="10">
                  <c:v>225506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'21_PERSONAL'!$I$55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'21_PERSONAL'!$K$55:$U$55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</c:v>
                </c:pt>
                <c:pt idx="7">
                  <c:v>13000</c:v>
                </c:pt>
                <c:pt idx="8">
                  <c:v>0</c:v>
                </c:pt>
                <c:pt idx="9">
                  <c:v>29623</c:v>
                </c:pt>
                <c:pt idx="10">
                  <c:v>31149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'21_PERSONAL'!$I$56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'21_PERSONAL'!$K$56:$U$56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8340</c:v>
                </c:pt>
                <c:pt idx="6">
                  <c:v>23298</c:v>
                </c:pt>
                <c:pt idx="7">
                  <c:v>27672</c:v>
                </c:pt>
                <c:pt idx="8">
                  <c:v>89725</c:v>
                </c:pt>
                <c:pt idx="9">
                  <c:v>173280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'21_PERSONAL'!$I$57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'21_PERSONAL'!$K$57:$U$57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12996</c:v>
                </c:pt>
                <c:pt idx="6">
                  <c:v>24594</c:v>
                </c:pt>
                <c:pt idx="7">
                  <c:v>51149</c:v>
                </c:pt>
                <c:pt idx="8">
                  <c:v>113741</c:v>
                </c:pt>
                <c:pt idx="9">
                  <c:v>0</c:v>
                </c:pt>
                <c:pt idx="10">
                  <c:v>137940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'21_PERSONAL'!$I$58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'21_PERSONAL'!$K$58:$U$58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244380</c:v>
                </c:pt>
                <c:pt idx="4">
                  <c:v>4095</c:v>
                </c:pt>
                <c:pt idx="5">
                  <c:v>0</c:v>
                </c:pt>
                <c:pt idx="6">
                  <c:v>-243900</c:v>
                </c:pt>
                <c:pt idx="7">
                  <c:v>0</c:v>
                </c:pt>
                <c:pt idx="8">
                  <c:v>335385</c:v>
                </c:pt>
                <c:pt idx="9">
                  <c:v>0</c:v>
                </c:pt>
                <c:pt idx="10">
                  <c:v>134921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'21_PERSONAL'!$I$59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'21_PERSONAL'!$K$59:$U$59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104940</c:v>
                </c:pt>
                <c:pt idx="9">
                  <c:v>3600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'21_PERSONAL'!$I$60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'21_PERSONAL'!$K$60:$U$60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13484</c:v>
                </c:pt>
                <c:pt idx="7">
                  <c:v>2147</c:v>
                </c:pt>
                <c:pt idx="8">
                  <c:v>214710</c:v>
                </c:pt>
                <c:pt idx="9">
                  <c:v>11628</c:v>
                </c:pt>
                <c:pt idx="10">
                  <c:v>137040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8416"/>
        <c:axId val="78509952"/>
      </c:lineChart>
      <c:catAx>
        <c:axId val="7850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8509952"/>
        <c:crosses val="autoZero"/>
        <c:auto val="1"/>
        <c:lblAlgn val="ctr"/>
        <c:lblOffset val="100"/>
        <c:noMultiLvlLbl val="0"/>
      </c:catAx>
      <c:valAx>
        <c:axId val="78509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8508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05: 2.1 PERSONAL Y OBLIGACIONES SOCIALES</a:t>
            </a:r>
            <a:endParaRPr lang="es-PE" sz="1200">
              <a:effectLst/>
            </a:endParaRP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'21_PERSONAL'!$I$21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'21_PERSONAL'!$K$21:$U$21</c:f>
              <c:numCache>
                <c:formatCode>#,##0</c:formatCode>
                <c:ptCount val="11"/>
                <c:pt idx="0">
                  <c:v>980343</c:v>
                </c:pt>
                <c:pt idx="1">
                  <c:v>981711</c:v>
                </c:pt>
                <c:pt idx="2">
                  <c:v>1006813</c:v>
                </c:pt>
                <c:pt idx="3">
                  <c:v>1039962</c:v>
                </c:pt>
                <c:pt idx="4">
                  <c:v>1053257</c:v>
                </c:pt>
                <c:pt idx="5">
                  <c:v>936393</c:v>
                </c:pt>
                <c:pt idx="6">
                  <c:v>1192314</c:v>
                </c:pt>
                <c:pt idx="7">
                  <c:v>1483897</c:v>
                </c:pt>
                <c:pt idx="8">
                  <c:v>1026070</c:v>
                </c:pt>
                <c:pt idx="9">
                  <c:v>1221549</c:v>
                </c:pt>
                <c:pt idx="10">
                  <c:v>836731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'21_PERSONAL'!$I$22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'21_PERSONAL'!$K$22:$U$22</c:f>
              <c:numCache>
                <c:formatCode>#,##0</c:formatCode>
                <c:ptCount val="11"/>
                <c:pt idx="0">
                  <c:v>349094</c:v>
                </c:pt>
                <c:pt idx="1">
                  <c:v>272202</c:v>
                </c:pt>
                <c:pt idx="2">
                  <c:v>280154</c:v>
                </c:pt>
                <c:pt idx="3">
                  <c:v>525261</c:v>
                </c:pt>
                <c:pt idx="4">
                  <c:v>285620</c:v>
                </c:pt>
                <c:pt idx="5">
                  <c:v>290264</c:v>
                </c:pt>
                <c:pt idx="6">
                  <c:v>342901</c:v>
                </c:pt>
                <c:pt idx="7">
                  <c:v>369220</c:v>
                </c:pt>
                <c:pt idx="8">
                  <c:v>317413</c:v>
                </c:pt>
                <c:pt idx="9">
                  <c:v>396351</c:v>
                </c:pt>
                <c:pt idx="10">
                  <c:v>675228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'21_PERSONAL'!$I$23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'21_PERSONAL'!$K$23:$U$23</c:f>
              <c:numCache>
                <c:formatCode>#,##0</c:formatCode>
                <c:ptCount val="11"/>
                <c:pt idx="0">
                  <c:v>411639</c:v>
                </c:pt>
                <c:pt idx="1">
                  <c:v>397662</c:v>
                </c:pt>
                <c:pt idx="2">
                  <c:v>398696</c:v>
                </c:pt>
                <c:pt idx="3">
                  <c:v>447770</c:v>
                </c:pt>
                <c:pt idx="4">
                  <c:v>431177</c:v>
                </c:pt>
                <c:pt idx="5">
                  <c:v>470885</c:v>
                </c:pt>
                <c:pt idx="6">
                  <c:v>504431</c:v>
                </c:pt>
                <c:pt idx="7">
                  <c:v>511278</c:v>
                </c:pt>
                <c:pt idx="8">
                  <c:v>505713</c:v>
                </c:pt>
                <c:pt idx="9">
                  <c:v>493460</c:v>
                </c:pt>
                <c:pt idx="10">
                  <c:v>505749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'21_PERSONAL'!$I$24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'21_PERSONAL'!$K$24:$U$24</c:f>
              <c:numCache>
                <c:formatCode>#,##0</c:formatCode>
                <c:ptCount val="11"/>
                <c:pt idx="0">
                  <c:v>336232</c:v>
                </c:pt>
                <c:pt idx="1">
                  <c:v>432872</c:v>
                </c:pt>
                <c:pt idx="2">
                  <c:v>264283</c:v>
                </c:pt>
                <c:pt idx="3">
                  <c:v>311493</c:v>
                </c:pt>
                <c:pt idx="4">
                  <c:v>365062</c:v>
                </c:pt>
                <c:pt idx="5">
                  <c:v>318702</c:v>
                </c:pt>
                <c:pt idx="6">
                  <c:v>255085</c:v>
                </c:pt>
                <c:pt idx="7">
                  <c:v>281216</c:v>
                </c:pt>
                <c:pt idx="8">
                  <c:v>395549</c:v>
                </c:pt>
                <c:pt idx="9">
                  <c:v>566305</c:v>
                </c:pt>
                <c:pt idx="10">
                  <c:v>473843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'21_PERSONAL'!$I$25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'21_PERSONAL'!$K$25:$U$25</c:f>
              <c:numCache>
                <c:formatCode>#,##0</c:formatCode>
                <c:ptCount val="11"/>
                <c:pt idx="0">
                  <c:v>838077</c:v>
                </c:pt>
                <c:pt idx="1">
                  <c:v>766407</c:v>
                </c:pt>
                <c:pt idx="2">
                  <c:v>638739</c:v>
                </c:pt>
                <c:pt idx="3">
                  <c:v>597070</c:v>
                </c:pt>
                <c:pt idx="4">
                  <c:v>495541</c:v>
                </c:pt>
                <c:pt idx="5">
                  <c:v>155754</c:v>
                </c:pt>
                <c:pt idx="6">
                  <c:v>1136017</c:v>
                </c:pt>
                <c:pt idx="7">
                  <c:v>407237</c:v>
                </c:pt>
                <c:pt idx="8">
                  <c:v>238728</c:v>
                </c:pt>
                <c:pt idx="9">
                  <c:v>123961</c:v>
                </c:pt>
                <c:pt idx="10">
                  <c:v>311012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'21_PERSONAL'!$I$26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'21_PERSONAL'!$K$26:$U$26</c:f>
              <c:numCache>
                <c:formatCode>#,##0</c:formatCode>
                <c:ptCount val="11"/>
                <c:pt idx="0">
                  <c:v>241679</c:v>
                </c:pt>
                <c:pt idx="1">
                  <c:v>187239</c:v>
                </c:pt>
                <c:pt idx="2">
                  <c:v>199193</c:v>
                </c:pt>
                <c:pt idx="3">
                  <c:v>195778</c:v>
                </c:pt>
                <c:pt idx="4">
                  <c:v>294864</c:v>
                </c:pt>
                <c:pt idx="5">
                  <c:v>248829</c:v>
                </c:pt>
                <c:pt idx="6">
                  <c:v>235513</c:v>
                </c:pt>
                <c:pt idx="7">
                  <c:v>228103</c:v>
                </c:pt>
                <c:pt idx="8">
                  <c:v>186798</c:v>
                </c:pt>
                <c:pt idx="9">
                  <c:v>200673</c:v>
                </c:pt>
                <c:pt idx="10">
                  <c:v>149328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'21_PERSONAL'!$I$27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'21_PERSONAL'!$K$20:$U$20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'21_PERSONAL'!$K$27:$U$27</c:f>
              <c:numCache>
                <c:formatCode>#,##0</c:formatCode>
                <c:ptCount val="11"/>
                <c:pt idx="0">
                  <c:v>153181</c:v>
                </c:pt>
                <c:pt idx="1">
                  <c:v>131809</c:v>
                </c:pt>
                <c:pt idx="2">
                  <c:v>132562</c:v>
                </c:pt>
                <c:pt idx="3">
                  <c:v>146752</c:v>
                </c:pt>
                <c:pt idx="4">
                  <c:v>155774</c:v>
                </c:pt>
                <c:pt idx="5">
                  <c:v>172693</c:v>
                </c:pt>
                <c:pt idx="6">
                  <c:v>176557</c:v>
                </c:pt>
                <c:pt idx="7">
                  <c:v>162777</c:v>
                </c:pt>
                <c:pt idx="8">
                  <c:v>207565</c:v>
                </c:pt>
                <c:pt idx="9">
                  <c:v>144187</c:v>
                </c:pt>
                <c:pt idx="10">
                  <c:v>148370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66496"/>
        <c:axId val="79868288"/>
      </c:lineChart>
      <c:catAx>
        <c:axId val="7986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9868288"/>
        <c:crosses val="autoZero"/>
        <c:auto val="1"/>
        <c:lblAlgn val="ctr"/>
        <c:lblOffset val="100"/>
        <c:noMultiLvlLbl val="0"/>
      </c:catAx>
      <c:valAx>
        <c:axId val="79868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9866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#EJECUCI&#211;N_TRIMESTRE!A1"/><Relationship Id="rId3" Type="http://schemas.openxmlformats.org/officeDocument/2006/relationships/image" Target="../media/image3.png"/><Relationship Id="rId7" Type="http://schemas.openxmlformats.org/officeDocument/2006/relationships/hyperlink" Target="#'002_POR_FUENTE DE FINANC'!A1"/><Relationship Id="rId12" Type="http://schemas.openxmlformats.org/officeDocument/2006/relationships/hyperlink" Target="#PREP_POR_PP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002_POR_GEN&#201;RICA'!A1"/><Relationship Id="rId11" Type="http://schemas.openxmlformats.org/officeDocument/2006/relationships/hyperlink" Target="#'002_POR_PRODUCTO'!A1"/><Relationship Id="rId5" Type="http://schemas.openxmlformats.org/officeDocument/2006/relationships/hyperlink" Target="#PIM_EJECUCI&#211;N!A1"/><Relationship Id="rId10" Type="http://schemas.openxmlformats.org/officeDocument/2006/relationships/hyperlink" Target="#'002_POR_ESPECIFICA_GASTO'!A1"/><Relationship Id="rId4" Type="http://schemas.openxmlformats.org/officeDocument/2006/relationships/hyperlink" Target="#PIA_PIM!A1"/><Relationship Id="rId9" Type="http://schemas.openxmlformats.org/officeDocument/2006/relationships/image" Target="../media/image5.jpeg"/><Relationship Id="rId14" Type="http://schemas.openxmlformats.org/officeDocument/2006/relationships/hyperlink" Target="#'21_PERSON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2.png"/><Relationship Id="rId1" Type="http://schemas.openxmlformats.org/officeDocument/2006/relationships/image" Target="../media/image7.jpeg"/><Relationship Id="rId4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'PP SM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'PP SMN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2.png"/><Relationship Id="rId1" Type="http://schemas.openxmlformats.org/officeDocument/2006/relationships/image" Target="../media/image7.jpeg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8.jpe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129112</xdr:rowOff>
    </xdr:from>
    <xdr:to>
      <xdr:col>2</xdr:col>
      <xdr:colOff>419101</xdr:colOff>
      <xdr:row>4</xdr:row>
      <xdr:rowOff>156087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9112"/>
          <a:ext cx="695326" cy="6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744637</xdr:colOff>
      <xdr:row>0</xdr:row>
      <xdr:rowOff>114300</xdr:rowOff>
    </xdr:from>
    <xdr:to>
      <xdr:col>7</xdr:col>
      <xdr:colOff>9525</xdr:colOff>
      <xdr:row>5</xdr:row>
      <xdr:rowOff>113293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1612" y="114300"/>
          <a:ext cx="646013" cy="808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1458447</xdr:colOff>
      <xdr:row>1</xdr:row>
      <xdr:rowOff>81243</xdr:rowOff>
    </xdr:from>
    <xdr:ext cx="7476003" cy="446404"/>
    <xdr:sp macro="" textlink="">
      <xdr:nvSpPr>
        <xdr:cNvPr id="4" name="3 CuadroTexto"/>
        <xdr:cNvSpPr txBox="1"/>
      </xdr:nvSpPr>
      <xdr:spPr>
        <a:xfrm>
          <a:off x="2296647" y="243168"/>
          <a:ext cx="7476003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 editAs="oneCell">
    <xdr:from>
      <xdr:col>2</xdr:col>
      <xdr:colOff>495300</xdr:colOff>
      <xdr:row>8</xdr:row>
      <xdr:rowOff>104775</xdr:rowOff>
    </xdr:from>
    <xdr:to>
      <xdr:col>2</xdr:col>
      <xdr:colOff>2924175</xdr:colOff>
      <xdr:row>20</xdr:row>
      <xdr:rowOff>57150</xdr:rowOff>
    </xdr:to>
    <xdr:pic>
      <xdr:nvPicPr>
        <xdr:cNvPr id="7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1943100" y="1400175"/>
          <a:ext cx="2428875" cy="1895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3981450</xdr:colOff>
      <xdr:row>7</xdr:row>
      <xdr:rowOff>0</xdr:rowOff>
    </xdr:from>
    <xdr:ext cx="6057900" cy="1407308"/>
    <xdr:sp macro="" textlink="">
      <xdr:nvSpPr>
        <xdr:cNvPr id="8" name="7 CuadroTexto"/>
        <xdr:cNvSpPr txBox="1"/>
      </xdr:nvSpPr>
      <xdr:spPr>
        <a:xfrm>
          <a:off x="5429250" y="1133475"/>
          <a:ext cx="6057900" cy="1407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2800" b="1">
              <a:solidFill>
                <a:schemeClr val="accent5">
                  <a:lumMod val="75000"/>
                </a:schemeClr>
              </a:solidFill>
            </a:rPr>
            <a:t>EJECUCIÓN PRESUPUESTAL DEL PROGRAMA SALUD MATERNO NEONATAL (SMN)</a:t>
          </a:r>
        </a:p>
      </xdr:txBody>
    </xdr:sp>
    <xdr:clientData/>
  </xdr:oneCellAnchor>
  <xdr:oneCellAnchor>
    <xdr:from>
      <xdr:col>3</xdr:col>
      <xdr:colOff>66675</xdr:colOff>
      <xdr:row>15</xdr:row>
      <xdr:rowOff>142875</xdr:rowOff>
    </xdr:from>
    <xdr:ext cx="6057900" cy="468013"/>
    <xdr:sp macro="" textlink="">
      <xdr:nvSpPr>
        <xdr:cNvPr id="9" name="8 CuadroTexto"/>
        <xdr:cNvSpPr txBox="1"/>
      </xdr:nvSpPr>
      <xdr:spPr>
        <a:xfrm>
          <a:off x="5524500" y="2571750"/>
          <a:ext cx="605790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2400" b="1">
              <a:solidFill>
                <a:schemeClr val="accent6">
                  <a:lumMod val="60000"/>
                  <a:lumOff val="40000"/>
                </a:schemeClr>
              </a:solidFill>
            </a:rPr>
            <a:t>NOVIEMBRE 2015</a:t>
          </a:r>
        </a:p>
      </xdr:txBody>
    </xdr:sp>
    <xdr:clientData/>
  </xdr:oneCellAnchor>
  <xdr:oneCellAnchor>
    <xdr:from>
      <xdr:col>2</xdr:col>
      <xdr:colOff>3971924</xdr:colOff>
      <xdr:row>21</xdr:row>
      <xdr:rowOff>152400</xdr:rowOff>
    </xdr:from>
    <xdr:ext cx="8010526" cy="280205"/>
    <xdr:sp macro="" textlink="">
      <xdr:nvSpPr>
        <xdr:cNvPr id="10" name="9 CuadroTexto">
          <a:hlinkClick xmlns:r="http://schemas.openxmlformats.org/officeDocument/2006/relationships" r:id="rId4"/>
        </xdr:cNvPr>
        <xdr:cNvSpPr txBox="1"/>
      </xdr:nvSpPr>
      <xdr:spPr>
        <a:xfrm>
          <a:off x="5419724" y="3581400"/>
          <a:ext cx="8010526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2. SMN</a:t>
          </a:r>
          <a:r>
            <a:rPr lang="es-PE" sz="1200" b="1" baseline="0">
              <a:solidFill>
                <a:schemeClr val="tx1"/>
              </a:solidFill>
            </a:rPr>
            <a:t> : </a:t>
          </a:r>
          <a:r>
            <a:rPr lang="es-PE" sz="1200" b="1">
              <a:solidFill>
                <a:schemeClr val="tx1"/>
              </a:solidFill>
            </a:rPr>
            <a:t>PIA – PIM SEGÚN UNIDADES EJECUTORAS</a:t>
          </a:r>
        </a:p>
      </xdr:txBody>
    </xdr:sp>
    <xdr:clientData/>
  </xdr:oneCellAnchor>
  <xdr:oneCellAnchor>
    <xdr:from>
      <xdr:col>2</xdr:col>
      <xdr:colOff>3971923</xdr:colOff>
      <xdr:row>23</xdr:row>
      <xdr:rowOff>152400</xdr:rowOff>
    </xdr:from>
    <xdr:ext cx="8001001" cy="280205"/>
    <xdr:sp macro="" textlink="">
      <xdr:nvSpPr>
        <xdr:cNvPr id="11" name="10 CuadroTexto">
          <a:hlinkClick xmlns:r="http://schemas.openxmlformats.org/officeDocument/2006/relationships" r:id="rId5"/>
        </xdr:cNvPr>
        <xdr:cNvSpPr txBox="1"/>
      </xdr:nvSpPr>
      <xdr:spPr>
        <a:xfrm>
          <a:off x="5419723" y="3962400"/>
          <a:ext cx="8001001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3. SMN :</a:t>
          </a:r>
          <a:r>
            <a:rPr lang="es-PE" sz="1200" b="1" baseline="0">
              <a:solidFill>
                <a:schemeClr val="tx1"/>
              </a:solidFill>
            </a:rPr>
            <a:t> </a:t>
          </a:r>
          <a:r>
            <a:rPr lang="es-PE" sz="1200" b="1">
              <a:solidFill>
                <a:schemeClr val="tx1"/>
              </a:solidFill>
            </a:rPr>
            <a:t>PRESUPUESTO DISPONIBLE Y</a:t>
          </a:r>
          <a:r>
            <a:rPr lang="es-PE" sz="1200" b="1" baseline="0">
              <a:solidFill>
                <a:schemeClr val="tx1"/>
              </a:solidFill>
            </a:rPr>
            <a:t> </a:t>
          </a:r>
          <a:r>
            <a:rPr lang="es-PE" sz="1200" b="1">
              <a:solidFill>
                <a:schemeClr val="tx1"/>
              </a:solidFill>
            </a:rPr>
            <a:t>EJECUCIÓN PRESUPUESTAL POR UNIDAD EJECUTORA</a:t>
          </a:r>
        </a:p>
      </xdr:txBody>
    </xdr:sp>
    <xdr:clientData/>
  </xdr:oneCellAnchor>
  <xdr:oneCellAnchor>
    <xdr:from>
      <xdr:col>2</xdr:col>
      <xdr:colOff>3971923</xdr:colOff>
      <xdr:row>27</xdr:row>
      <xdr:rowOff>104775</xdr:rowOff>
    </xdr:from>
    <xdr:ext cx="8001001" cy="280205"/>
    <xdr:sp macro="" textlink="">
      <xdr:nvSpPr>
        <xdr:cNvPr id="12" name="11 CuadroTexto">
          <a:hlinkClick xmlns:r="http://schemas.openxmlformats.org/officeDocument/2006/relationships" r:id="rId6"/>
        </xdr:cNvPr>
        <xdr:cNvSpPr txBox="1"/>
      </xdr:nvSpPr>
      <xdr:spPr>
        <a:xfrm>
          <a:off x="5419723" y="4676775"/>
          <a:ext cx="8001001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5. </a:t>
          </a:r>
          <a:r>
            <a:rPr lang="es-PE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</a:rPr>
            <a:t>PRESUPUESTO DISPONIBLE Y GASTO EJECUTADO POR UNIDAD EJECUTORA Y GENÉRICA DE GASTO</a:t>
          </a:r>
        </a:p>
      </xdr:txBody>
    </xdr:sp>
    <xdr:clientData/>
  </xdr:oneCellAnchor>
  <xdr:oneCellAnchor>
    <xdr:from>
      <xdr:col>2</xdr:col>
      <xdr:colOff>3962397</xdr:colOff>
      <xdr:row>33</xdr:row>
      <xdr:rowOff>32798</xdr:rowOff>
    </xdr:from>
    <xdr:ext cx="8029578" cy="280205"/>
    <xdr:sp macro="" textlink="">
      <xdr:nvSpPr>
        <xdr:cNvPr id="13" name="12 CuadroTexto">
          <a:hlinkClick xmlns:r="http://schemas.openxmlformats.org/officeDocument/2006/relationships" r:id="rId7"/>
        </xdr:cNvPr>
        <xdr:cNvSpPr txBox="1"/>
      </xdr:nvSpPr>
      <xdr:spPr>
        <a:xfrm>
          <a:off x="5412314" y="5684298"/>
          <a:ext cx="8029578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8. </a:t>
          </a:r>
          <a:r>
            <a:rPr lang="es-PE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</a:rPr>
            <a:t>PRESUPUESTO DISPONIBLE  Y EJECUCIÓN PRESUPUESTAL POR UNIDAD EJECUTORA Y FUENTE DE FINANCIAMIENTO </a:t>
          </a:r>
        </a:p>
      </xdr:txBody>
    </xdr:sp>
    <xdr:clientData/>
  </xdr:oneCellAnchor>
  <xdr:twoCellAnchor editAs="oneCell">
    <xdr:from>
      <xdr:col>2</xdr:col>
      <xdr:colOff>485774</xdr:colOff>
      <xdr:row>20</xdr:row>
      <xdr:rowOff>51954</xdr:rowOff>
    </xdr:from>
    <xdr:to>
      <xdr:col>2</xdr:col>
      <xdr:colOff>2914649</xdr:colOff>
      <xdr:row>28</xdr:row>
      <xdr:rowOff>190499</xdr:rowOff>
    </xdr:to>
    <xdr:pic>
      <xdr:nvPicPr>
        <xdr:cNvPr id="16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4" y="3290454"/>
          <a:ext cx="2428875" cy="1662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472884</xdr:colOff>
      <xdr:row>29</xdr:row>
      <xdr:rowOff>0</xdr:rowOff>
    </xdr:from>
    <xdr:to>
      <xdr:col>2</xdr:col>
      <xdr:colOff>2922170</xdr:colOff>
      <xdr:row>38</xdr:row>
      <xdr:rowOff>28575</xdr:rowOff>
    </xdr:to>
    <xdr:pic>
      <xdr:nvPicPr>
        <xdr:cNvPr id="17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684" y="4953000"/>
          <a:ext cx="2449286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3971923</xdr:colOff>
      <xdr:row>31</xdr:row>
      <xdr:rowOff>42323</xdr:rowOff>
    </xdr:from>
    <xdr:ext cx="8010528" cy="280205"/>
    <xdr:sp macro="" textlink="">
      <xdr:nvSpPr>
        <xdr:cNvPr id="18" name="17 CuadroTexto">
          <a:hlinkClick xmlns:r="http://schemas.openxmlformats.org/officeDocument/2006/relationships" r:id="rId10"/>
        </xdr:cNvPr>
        <xdr:cNvSpPr txBox="1"/>
      </xdr:nvSpPr>
      <xdr:spPr>
        <a:xfrm>
          <a:off x="5421840" y="5312823"/>
          <a:ext cx="8010528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7. </a:t>
          </a:r>
          <a:r>
            <a:rPr lang="es-PE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</a:rPr>
            <a:t>PRESUPUESTO DISPONIBLE Y GASTO EJECUTADO POR UNIDAD EJECUTORA Y ESPECÍFICA DE GASTO</a:t>
          </a:r>
        </a:p>
      </xdr:txBody>
    </xdr:sp>
    <xdr:clientData/>
  </xdr:oneCellAnchor>
  <xdr:oneCellAnchor>
    <xdr:from>
      <xdr:col>2</xdr:col>
      <xdr:colOff>3962398</xdr:colOff>
      <xdr:row>35</xdr:row>
      <xdr:rowOff>64548</xdr:rowOff>
    </xdr:from>
    <xdr:ext cx="8048627" cy="280205"/>
    <xdr:sp macro="" textlink="">
      <xdr:nvSpPr>
        <xdr:cNvPr id="20" name="19 CuadroTexto">
          <a:hlinkClick xmlns:r="http://schemas.openxmlformats.org/officeDocument/2006/relationships" r:id="rId11"/>
        </xdr:cNvPr>
        <xdr:cNvSpPr txBox="1"/>
      </xdr:nvSpPr>
      <xdr:spPr>
        <a:xfrm>
          <a:off x="5412315" y="6065298"/>
          <a:ext cx="8048627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9. </a:t>
          </a:r>
          <a:r>
            <a:rPr lang="es-PE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</a:rPr>
            <a:t>PRESUPUESTO DISPONIBLE Y GASTO EJECUTADO POR PRODUCTO Y UNIDAD EJECUTORA</a:t>
          </a:r>
        </a:p>
      </xdr:txBody>
    </xdr:sp>
    <xdr:clientData/>
  </xdr:oneCellAnchor>
  <xdr:oneCellAnchor>
    <xdr:from>
      <xdr:col>2</xdr:col>
      <xdr:colOff>3971923</xdr:colOff>
      <xdr:row>19</xdr:row>
      <xdr:rowOff>142875</xdr:rowOff>
    </xdr:from>
    <xdr:ext cx="8001001" cy="280205"/>
    <xdr:sp macro="" textlink="">
      <xdr:nvSpPr>
        <xdr:cNvPr id="19" name="18 CuadroTexto">
          <a:hlinkClick xmlns:r="http://schemas.openxmlformats.org/officeDocument/2006/relationships" r:id="rId12"/>
        </xdr:cNvPr>
        <xdr:cNvSpPr txBox="1"/>
      </xdr:nvSpPr>
      <xdr:spPr>
        <a:xfrm>
          <a:off x="5419723" y="3219450"/>
          <a:ext cx="8001001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1. EJECUCIÓN PRESUPUESTAL POR PROGRAMA PRESUPUESTAL Y UNIDAD EJECUTORA</a:t>
          </a:r>
        </a:p>
      </xdr:txBody>
    </xdr:sp>
    <xdr:clientData/>
  </xdr:oneCellAnchor>
  <xdr:oneCellAnchor>
    <xdr:from>
      <xdr:col>2</xdr:col>
      <xdr:colOff>3962398</xdr:colOff>
      <xdr:row>25</xdr:row>
      <xdr:rowOff>133350</xdr:rowOff>
    </xdr:from>
    <xdr:ext cx="8001001" cy="280205"/>
    <xdr:sp macro="" textlink="">
      <xdr:nvSpPr>
        <xdr:cNvPr id="21" name="20 CuadroTexto">
          <a:hlinkClick xmlns:r="http://schemas.openxmlformats.org/officeDocument/2006/relationships" r:id="rId13"/>
        </xdr:cNvPr>
        <xdr:cNvSpPr txBox="1"/>
      </xdr:nvSpPr>
      <xdr:spPr>
        <a:xfrm>
          <a:off x="5410198" y="4324350"/>
          <a:ext cx="8001001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4. SMN :</a:t>
          </a:r>
          <a:r>
            <a:rPr lang="es-PE" sz="1200" b="1" baseline="0">
              <a:solidFill>
                <a:schemeClr val="tx1"/>
              </a:solidFill>
            </a:rPr>
            <a:t> </a:t>
          </a:r>
          <a:r>
            <a:rPr lang="es-PE" sz="1200" b="1">
              <a:solidFill>
                <a:schemeClr val="tx1"/>
              </a:solidFill>
            </a:rPr>
            <a:t>EJECUCIÓN PRESUPUESTAL POR TRIMESTRE</a:t>
          </a:r>
        </a:p>
      </xdr:txBody>
    </xdr:sp>
    <xdr:clientData/>
  </xdr:oneCellAnchor>
  <xdr:twoCellAnchor>
    <xdr:from>
      <xdr:col>2</xdr:col>
      <xdr:colOff>3788833</xdr:colOff>
      <xdr:row>20</xdr:row>
      <xdr:rowOff>31750</xdr:rowOff>
    </xdr:from>
    <xdr:to>
      <xdr:col>3</xdr:col>
      <xdr:colOff>31750</xdr:colOff>
      <xdr:row>21</xdr:row>
      <xdr:rowOff>52916</xdr:rowOff>
    </xdr:to>
    <xdr:sp macro="" textlink="">
      <xdr:nvSpPr>
        <xdr:cNvPr id="5" name="4 Flecha derecha"/>
        <xdr:cNvSpPr/>
      </xdr:nvSpPr>
      <xdr:spPr>
        <a:xfrm>
          <a:off x="5238750" y="3206750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3793071</xdr:colOff>
      <xdr:row>22</xdr:row>
      <xdr:rowOff>14810</xdr:rowOff>
    </xdr:from>
    <xdr:to>
      <xdr:col>3</xdr:col>
      <xdr:colOff>35988</xdr:colOff>
      <xdr:row>23</xdr:row>
      <xdr:rowOff>35976</xdr:rowOff>
    </xdr:to>
    <xdr:sp macro="" textlink="">
      <xdr:nvSpPr>
        <xdr:cNvPr id="22" name="21 Flecha derecha"/>
        <xdr:cNvSpPr/>
      </xdr:nvSpPr>
      <xdr:spPr>
        <a:xfrm>
          <a:off x="5242988" y="3570810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3786721</xdr:colOff>
      <xdr:row>24</xdr:row>
      <xdr:rowOff>8460</xdr:rowOff>
    </xdr:from>
    <xdr:to>
      <xdr:col>3</xdr:col>
      <xdr:colOff>29638</xdr:colOff>
      <xdr:row>25</xdr:row>
      <xdr:rowOff>29626</xdr:rowOff>
    </xdr:to>
    <xdr:sp macro="" textlink="">
      <xdr:nvSpPr>
        <xdr:cNvPr id="23" name="22 Flecha derecha"/>
        <xdr:cNvSpPr/>
      </xdr:nvSpPr>
      <xdr:spPr>
        <a:xfrm>
          <a:off x="5236638" y="3945460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3801538</xdr:colOff>
      <xdr:row>26</xdr:row>
      <xdr:rowOff>2110</xdr:rowOff>
    </xdr:from>
    <xdr:to>
      <xdr:col>3</xdr:col>
      <xdr:colOff>44455</xdr:colOff>
      <xdr:row>27</xdr:row>
      <xdr:rowOff>23276</xdr:rowOff>
    </xdr:to>
    <xdr:sp macro="" textlink="">
      <xdr:nvSpPr>
        <xdr:cNvPr id="24" name="23 Flecha derecha"/>
        <xdr:cNvSpPr/>
      </xdr:nvSpPr>
      <xdr:spPr>
        <a:xfrm>
          <a:off x="5251455" y="4320110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3795188</xdr:colOff>
      <xdr:row>27</xdr:row>
      <xdr:rowOff>143927</xdr:rowOff>
    </xdr:from>
    <xdr:to>
      <xdr:col>3</xdr:col>
      <xdr:colOff>38105</xdr:colOff>
      <xdr:row>28</xdr:row>
      <xdr:rowOff>165093</xdr:rowOff>
    </xdr:to>
    <xdr:sp macro="" textlink="">
      <xdr:nvSpPr>
        <xdr:cNvPr id="25" name="24 Flecha derecha"/>
        <xdr:cNvSpPr/>
      </xdr:nvSpPr>
      <xdr:spPr>
        <a:xfrm>
          <a:off x="5245105" y="4652427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3790953</xdr:colOff>
      <xdr:row>31</xdr:row>
      <xdr:rowOff>55017</xdr:rowOff>
    </xdr:from>
    <xdr:to>
      <xdr:col>3</xdr:col>
      <xdr:colOff>33870</xdr:colOff>
      <xdr:row>32</xdr:row>
      <xdr:rowOff>76183</xdr:rowOff>
    </xdr:to>
    <xdr:sp macro="" textlink="">
      <xdr:nvSpPr>
        <xdr:cNvPr id="26" name="25 Flecha derecha"/>
        <xdr:cNvSpPr/>
      </xdr:nvSpPr>
      <xdr:spPr>
        <a:xfrm>
          <a:off x="5240870" y="5325517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3784604</xdr:colOff>
      <xdr:row>33</xdr:row>
      <xdr:rowOff>48667</xdr:rowOff>
    </xdr:from>
    <xdr:to>
      <xdr:col>3</xdr:col>
      <xdr:colOff>27521</xdr:colOff>
      <xdr:row>34</xdr:row>
      <xdr:rowOff>69833</xdr:rowOff>
    </xdr:to>
    <xdr:sp macro="" textlink="">
      <xdr:nvSpPr>
        <xdr:cNvPr id="27" name="26 Flecha derecha"/>
        <xdr:cNvSpPr/>
      </xdr:nvSpPr>
      <xdr:spPr>
        <a:xfrm>
          <a:off x="5234521" y="5700167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3788837</xdr:colOff>
      <xdr:row>35</xdr:row>
      <xdr:rowOff>84649</xdr:rowOff>
    </xdr:from>
    <xdr:to>
      <xdr:col>3</xdr:col>
      <xdr:colOff>31754</xdr:colOff>
      <xdr:row>36</xdr:row>
      <xdr:rowOff>137565</xdr:rowOff>
    </xdr:to>
    <xdr:sp macro="" textlink="">
      <xdr:nvSpPr>
        <xdr:cNvPr id="28" name="27 Flecha derecha"/>
        <xdr:cNvSpPr/>
      </xdr:nvSpPr>
      <xdr:spPr>
        <a:xfrm>
          <a:off x="5238754" y="6085399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2</xdr:col>
      <xdr:colOff>3971923</xdr:colOff>
      <xdr:row>29</xdr:row>
      <xdr:rowOff>69834</xdr:rowOff>
    </xdr:from>
    <xdr:ext cx="8001001" cy="280205"/>
    <xdr:sp macro="" textlink="">
      <xdr:nvSpPr>
        <xdr:cNvPr id="29" name="28 CuadroTexto">
          <a:hlinkClick xmlns:r="http://schemas.openxmlformats.org/officeDocument/2006/relationships" r:id="rId14"/>
        </xdr:cNvPr>
        <xdr:cNvSpPr txBox="1"/>
      </xdr:nvSpPr>
      <xdr:spPr>
        <a:xfrm>
          <a:off x="5421840" y="4959334"/>
          <a:ext cx="8001001" cy="28020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</a:rPr>
            <a:t>6. </a:t>
          </a:r>
          <a:r>
            <a:rPr lang="es-PE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SMN: EJECUCIÓN PRESUPUESTAL MENSUAL DE LAS UNIDADES EJECUTORAS POR GENÉRICA DE GASTO</a:t>
          </a:r>
          <a:endParaRPr lang="es-PE" sz="1200" b="1">
            <a:solidFill>
              <a:schemeClr val="tx1"/>
            </a:solidFill>
          </a:endParaRPr>
        </a:p>
      </xdr:txBody>
    </xdr:sp>
    <xdr:clientData/>
  </xdr:oneCellAnchor>
  <xdr:twoCellAnchor>
    <xdr:from>
      <xdr:col>2</xdr:col>
      <xdr:colOff>3795188</xdr:colOff>
      <xdr:row>29</xdr:row>
      <xdr:rowOff>108986</xdr:rowOff>
    </xdr:from>
    <xdr:to>
      <xdr:col>3</xdr:col>
      <xdr:colOff>38105</xdr:colOff>
      <xdr:row>30</xdr:row>
      <xdr:rowOff>130152</xdr:rowOff>
    </xdr:to>
    <xdr:sp macro="" textlink="">
      <xdr:nvSpPr>
        <xdr:cNvPr id="30" name="29 Flecha derecha"/>
        <xdr:cNvSpPr/>
      </xdr:nvSpPr>
      <xdr:spPr>
        <a:xfrm>
          <a:off x="5245105" y="4998486"/>
          <a:ext cx="254000" cy="211666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119587</xdr:rowOff>
    </xdr:from>
    <xdr:to>
      <xdr:col>2</xdr:col>
      <xdr:colOff>1247775</xdr:colOff>
      <xdr:row>4</xdr:row>
      <xdr:rowOff>146562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9587"/>
          <a:ext cx="676275" cy="6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173137</xdr:colOff>
      <xdr:row>0</xdr:row>
      <xdr:rowOff>104775</xdr:rowOff>
    </xdr:from>
    <xdr:to>
      <xdr:col>13</xdr:col>
      <xdr:colOff>759078</xdr:colOff>
      <xdr:row>5</xdr:row>
      <xdr:rowOff>28575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5087" y="104775"/>
          <a:ext cx="585941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533401</xdr:colOff>
      <xdr:row>1</xdr:row>
      <xdr:rowOff>71718</xdr:rowOff>
    </xdr:from>
    <xdr:ext cx="10820400" cy="446404"/>
    <xdr:sp macro="" textlink="">
      <xdr:nvSpPr>
        <xdr:cNvPr id="4" name="3 CuadroTexto"/>
        <xdr:cNvSpPr txBox="1"/>
      </xdr:nvSpPr>
      <xdr:spPr>
        <a:xfrm>
          <a:off x="1752601" y="233643"/>
          <a:ext cx="108204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>
    <xdr:from>
      <xdr:col>0</xdr:col>
      <xdr:colOff>0</xdr:colOff>
      <xdr:row>3</xdr:row>
      <xdr:rowOff>29632</xdr:rowOff>
    </xdr:from>
    <xdr:to>
      <xdr:col>0</xdr:col>
      <xdr:colOff>846000</xdr:colOff>
      <xdr:row>6</xdr:row>
      <xdr:rowOff>215782</xdr:rowOff>
    </xdr:to>
    <xdr:sp macro="" textlink="">
      <xdr:nvSpPr>
        <xdr:cNvPr id="5" name="4 Flecha derecha">
          <a:hlinkClick xmlns:r="http://schemas.openxmlformats.org/officeDocument/2006/relationships" r:id="rId3"/>
        </xdr:cNvPr>
        <xdr:cNvSpPr/>
      </xdr:nvSpPr>
      <xdr:spPr>
        <a:xfrm flipH="1">
          <a:off x="0" y="505882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2</xdr:col>
      <xdr:colOff>57149</xdr:colOff>
      <xdr:row>14</xdr:row>
      <xdr:rowOff>104775</xdr:rowOff>
    </xdr:from>
    <xdr:to>
      <xdr:col>14</xdr:col>
      <xdr:colOff>800099</xdr:colOff>
      <xdr:row>33</xdr:row>
      <xdr:rowOff>100013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8</xdr:row>
      <xdr:rowOff>4761</xdr:rowOff>
    </xdr:from>
    <xdr:to>
      <xdr:col>15</xdr:col>
      <xdr:colOff>590550</xdr:colOff>
      <xdr:row>26</xdr:row>
      <xdr:rowOff>161924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981076</xdr:colOff>
      <xdr:row>0</xdr:row>
      <xdr:rowOff>66676</xdr:rowOff>
    </xdr:from>
    <xdr:to>
      <xdr:col>2</xdr:col>
      <xdr:colOff>1647826</xdr:colOff>
      <xdr:row>4</xdr:row>
      <xdr:rowOff>66943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6" y="66676"/>
          <a:ext cx="666750" cy="647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952501</xdr:colOff>
      <xdr:row>1</xdr:row>
      <xdr:rowOff>66675</xdr:rowOff>
    </xdr:from>
    <xdr:ext cx="10801349" cy="446404"/>
    <xdr:sp macro="" textlink="">
      <xdr:nvSpPr>
        <xdr:cNvPr id="3" name="2 CuadroTexto"/>
        <xdr:cNvSpPr txBox="1"/>
      </xdr:nvSpPr>
      <xdr:spPr>
        <a:xfrm>
          <a:off x="1714501" y="228600"/>
          <a:ext cx="10801349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 editAs="oneCell">
    <xdr:from>
      <xdr:col>14</xdr:col>
      <xdr:colOff>276225</xdr:colOff>
      <xdr:row>0</xdr:row>
      <xdr:rowOff>66675</xdr:rowOff>
    </xdr:from>
    <xdr:to>
      <xdr:col>15</xdr:col>
      <xdr:colOff>152399</xdr:colOff>
      <xdr:row>4</xdr:row>
      <xdr:rowOff>158169</xdr:rowOff>
    </xdr:to>
    <xdr:pic>
      <xdr:nvPicPr>
        <xdr:cNvPr id="4" name="3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66675"/>
          <a:ext cx="590549" cy="739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5292</xdr:rowOff>
    </xdr:from>
    <xdr:to>
      <xdr:col>0</xdr:col>
      <xdr:colOff>846000</xdr:colOff>
      <xdr:row>7</xdr:row>
      <xdr:rowOff>32692</xdr:rowOff>
    </xdr:to>
    <xdr:sp macro="" textlink="">
      <xdr:nvSpPr>
        <xdr:cNvPr id="6" name="5 Flecha derecha">
          <a:hlinkClick xmlns:r="http://schemas.openxmlformats.org/officeDocument/2006/relationships" r:id="rId3"/>
        </xdr:cNvPr>
        <xdr:cNvSpPr/>
      </xdr:nvSpPr>
      <xdr:spPr>
        <a:xfrm flipH="1">
          <a:off x="0" y="481542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26890</xdr:colOff>
      <xdr:row>0</xdr:row>
      <xdr:rowOff>129112</xdr:rowOff>
    </xdr:from>
    <xdr:to>
      <xdr:col>2</xdr:col>
      <xdr:colOff>722216</xdr:colOff>
      <xdr:row>4</xdr:row>
      <xdr:rowOff>156087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449" y="129112"/>
          <a:ext cx="695326" cy="654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172577</xdr:colOff>
      <xdr:row>1</xdr:row>
      <xdr:rowOff>13448</xdr:rowOff>
    </xdr:from>
    <xdr:to>
      <xdr:col>18</xdr:col>
      <xdr:colOff>26121</xdr:colOff>
      <xdr:row>5</xdr:row>
      <xdr:rowOff>75080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6459" y="170330"/>
          <a:ext cx="570721" cy="689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33618</xdr:colOff>
      <xdr:row>1</xdr:row>
      <xdr:rowOff>81243</xdr:rowOff>
    </xdr:from>
    <xdr:ext cx="13480676" cy="446404"/>
    <xdr:sp macro="" textlink="">
      <xdr:nvSpPr>
        <xdr:cNvPr id="4" name="3 CuadroTexto"/>
        <xdr:cNvSpPr txBox="1"/>
      </xdr:nvSpPr>
      <xdr:spPr>
        <a:xfrm>
          <a:off x="1479177" y="238125"/>
          <a:ext cx="13480676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>
    <xdr:from>
      <xdr:col>0</xdr:col>
      <xdr:colOff>38655</xdr:colOff>
      <xdr:row>2</xdr:row>
      <xdr:rowOff>123264</xdr:rowOff>
    </xdr:from>
    <xdr:to>
      <xdr:col>0</xdr:col>
      <xdr:colOff>885265</xdr:colOff>
      <xdr:row>6</xdr:row>
      <xdr:rowOff>156882</xdr:rowOff>
    </xdr:to>
    <xdr:sp macro="" textlink="">
      <xdr:nvSpPr>
        <xdr:cNvPr id="6" name="5 Flecha derecha">
          <a:hlinkClick xmlns:r="http://schemas.openxmlformats.org/officeDocument/2006/relationships" r:id="rId3"/>
        </xdr:cNvPr>
        <xdr:cNvSpPr/>
      </xdr:nvSpPr>
      <xdr:spPr>
        <a:xfrm flipH="1">
          <a:off x="38655" y="437029"/>
          <a:ext cx="846610" cy="661147"/>
        </a:xfrm>
        <a:prstGeom prst="rightArrow">
          <a:avLst/>
        </a:prstGeom>
        <a:solidFill>
          <a:srgbClr val="FFC000"/>
        </a:solidFill>
        <a:ln>
          <a:solidFill>
            <a:schemeClr val="bg2">
              <a:lumMod val="1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2</xdr:col>
      <xdr:colOff>758076</xdr:colOff>
      <xdr:row>16</xdr:row>
      <xdr:rowOff>134471</xdr:rowOff>
    </xdr:from>
    <xdr:to>
      <xdr:col>16</xdr:col>
      <xdr:colOff>593911</xdr:colOff>
      <xdr:row>36</xdr:row>
      <xdr:rowOff>36980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129112</xdr:rowOff>
    </xdr:from>
    <xdr:to>
      <xdr:col>2</xdr:col>
      <xdr:colOff>1114426</xdr:colOff>
      <xdr:row>4</xdr:row>
      <xdr:rowOff>156087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9112"/>
          <a:ext cx="695326" cy="6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620812</xdr:colOff>
      <xdr:row>0</xdr:row>
      <xdr:rowOff>114300</xdr:rowOff>
    </xdr:from>
    <xdr:to>
      <xdr:col>6</xdr:col>
      <xdr:colOff>1191533</xdr:colOff>
      <xdr:row>5</xdr:row>
      <xdr:rowOff>19050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7387" y="114300"/>
          <a:ext cx="57072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400050</xdr:colOff>
      <xdr:row>1</xdr:row>
      <xdr:rowOff>81243</xdr:rowOff>
    </xdr:from>
    <xdr:ext cx="10048875" cy="446404"/>
    <xdr:sp macro="" textlink="">
      <xdr:nvSpPr>
        <xdr:cNvPr id="4" name="3 CuadroTexto"/>
        <xdr:cNvSpPr txBox="1"/>
      </xdr:nvSpPr>
      <xdr:spPr>
        <a:xfrm>
          <a:off x="1847850" y="243168"/>
          <a:ext cx="100488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>
    <xdr:from>
      <xdr:col>2</xdr:col>
      <xdr:colOff>752472</xdr:colOff>
      <xdr:row>14</xdr:row>
      <xdr:rowOff>123822</xdr:rowOff>
    </xdr:from>
    <xdr:to>
      <xdr:col>6</xdr:col>
      <xdr:colOff>497416</xdr:colOff>
      <xdr:row>31</xdr:row>
      <xdr:rowOff>114300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52916</xdr:colOff>
      <xdr:row>2</xdr:row>
      <xdr:rowOff>157689</xdr:rowOff>
    </xdr:from>
    <xdr:to>
      <xdr:col>0</xdr:col>
      <xdr:colOff>898916</xdr:colOff>
      <xdr:row>7</xdr:row>
      <xdr:rowOff>26339</xdr:rowOff>
    </xdr:to>
    <xdr:sp macro="" textlink="">
      <xdr:nvSpPr>
        <xdr:cNvPr id="5" name="4 Flecha derecha">
          <a:hlinkClick xmlns:r="http://schemas.openxmlformats.org/officeDocument/2006/relationships" r:id="rId4"/>
        </xdr:cNvPr>
        <xdr:cNvSpPr/>
      </xdr:nvSpPr>
      <xdr:spPr>
        <a:xfrm flipH="1">
          <a:off x="52916" y="475189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bg2">
              <a:lumMod val="1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52912</xdr:rowOff>
    </xdr:from>
    <xdr:to>
      <xdr:col>2</xdr:col>
      <xdr:colOff>885826</xdr:colOff>
      <xdr:row>5</xdr:row>
      <xdr:rowOff>79887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14837"/>
          <a:ext cx="695326" cy="6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1144687</xdr:colOff>
      <xdr:row>1</xdr:row>
      <xdr:rowOff>47755</xdr:rowOff>
    </xdr:from>
    <xdr:to>
      <xdr:col>7</xdr:col>
      <xdr:colOff>333375</xdr:colOff>
      <xdr:row>5</xdr:row>
      <xdr:rowOff>113293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662" y="209680"/>
          <a:ext cx="569813" cy="71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171450</xdr:colOff>
      <xdr:row>1</xdr:row>
      <xdr:rowOff>157443</xdr:rowOff>
    </xdr:from>
    <xdr:ext cx="10810875" cy="446404"/>
    <xdr:sp macro="" textlink="">
      <xdr:nvSpPr>
        <xdr:cNvPr id="4" name="3 CuadroTexto"/>
        <xdr:cNvSpPr txBox="1"/>
      </xdr:nvSpPr>
      <xdr:spPr>
        <a:xfrm>
          <a:off x="1009650" y="319368"/>
          <a:ext cx="108108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>
    <xdr:from>
      <xdr:col>2</xdr:col>
      <xdr:colOff>828672</xdr:colOff>
      <xdr:row>17</xdr:row>
      <xdr:rowOff>9523</xdr:rowOff>
    </xdr:from>
    <xdr:to>
      <xdr:col>6</xdr:col>
      <xdr:colOff>257174</xdr:colOff>
      <xdr:row>30</xdr:row>
      <xdr:rowOff>133350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27516</xdr:colOff>
      <xdr:row>3</xdr:row>
      <xdr:rowOff>9522</xdr:rowOff>
    </xdr:from>
    <xdr:to>
      <xdr:col>0</xdr:col>
      <xdr:colOff>873516</xdr:colOff>
      <xdr:row>7</xdr:row>
      <xdr:rowOff>36922</xdr:rowOff>
    </xdr:to>
    <xdr:sp macro="" textlink="">
      <xdr:nvSpPr>
        <xdr:cNvPr id="6" name="5 Flecha derecha">
          <a:hlinkClick xmlns:r="http://schemas.openxmlformats.org/officeDocument/2006/relationships" r:id="rId4"/>
        </xdr:cNvPr>
        <xdr:cNvSpPr/>
      </xdr:nvSpPr>
      <xdr:spPr>
        <a:xfrm flipH="1">
          <a:off x="27516" y="485772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bg2">
              <a:lumMod val="1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52912</xdr:rowOff>
    </xdr:from>
    <xdr:to>
      <xdr:col>2</xdr:col>
      <xdr:colOff>885826</xdr:colOff>
      <xdr:row>5</xdr:row>
      <xdr:rowOff>79887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214837"/>
          <a:ext cx="695326" cy="6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744637</xdr:colOff>
      <xdr:row>2</xdr:row>
      <xdr:rowOff>9655</xdr:rowOff>
    </xdr:from>
    <xdr:to>
      <xdr:col>13</xdr:col>
      <xdr:colOff>542927</xdr:colOff>
      <xdr:row>6</xdr:row>
      <xdr:rowOff>75193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0762" y="333505"/>
          <a:ext cx="569813" cy="71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171450</xdr:colOff>
      <xdr:row>1</xdr:row>
      <xdr:rowOff>157443</xdr:rowOff>
    </xdr:from>
    <xdr:ext cx="10810875" cy="446404"/>
    <xdr:sp macro="" textlink="">
      <xdr:nvSpPr>
        <xdr:cNvPr id="4" name="3 CuadroTexto"/>
        <xdr:cNvSpPr txBox="1"/>
      </xdr:nvSpPr>
      <xdr:spPr>
        <a:xfrm>
          <a:off x="1638300" y="319368"/>
          <a:ext cx="108108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>
    <xdr:from>
      <xdr:col>0</xdr:col>
      <xdr:colOff>38098</xdr:colOff>
      <xdr:row>3</xdr:row>
      <xdr:rowOff>37542</xdr:rowOff>
    </xdr:from>
    <xdr:to>
      <xdr:col>0</xdr:col>
      <xdr:colOff>884098</xdr:colOff>
      <xdr:row>7</xdr:row>
      <xdr:rowOff>64942</xdr:rowOff>
    </xdr:to>
    <xdr:sp macro="" textlink="">
      <xdr:nvSpPr>
        <xdr:cNvPr id="6" name="5 Flecha derecha">
          <a:hlinkClick xmlns:r="http://schemas.openxmlformats.org/officeDocument/2006/relationships" r:id="rId3"/>
        </xdr:cNvPr>
        <xdr:cNvSpPr/>
      </xdr:nvSpPr>
      <xdr:spPr>
        <a:xfrm flipH="1">
          <a:off x="38098" y="513792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2</xdr:col>
      <xdr:colOff>914400</xdr:colOff>
      <xdr:row>16</xdr:row>
      <xdr:rowOff>95249</xdr:rowOff>
    </xdr:from>
    <xdr:to>
      <xdr:col>11</xdr:col>
      <xdr:colOff>219075</xdr:colOff>
      <xdr:row>38</xdr:row>
      <xdr:rowOff>85724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119587</xdr:rowOff>
    </xdr:from>
    <xdr:to>
      <xdr:col>2</xdr:col>
      <xdr:colOff>1247775</xdr:colOff>
      <xdr:row>4</xdr:row>
      <xdr:rowOff>146562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19587"/>
          <a:ext cx="676275" cy="6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982762</xdr:colOff>
      <xdr:row>0</xdr:row>
      <xdr:rowOff>114300</xdr:rowOff>
    </xdr:from>
    <xdr:to>
      <xdr:col>7</xdr:col>
      <xdr:colOff>520953</xdr:colOff>
      <xdr:row>5</xdr:row>
      <xdr:rowOff>38100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5962" y="114300"/>
          <a:ext cx="585941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533401</xdr:colOff>
      <xdr:row>1</xdr:row>
      <xdr:rowOff>71718</xdr:rowOff>
    </xdr:from>
    <xdr:ext cx="10820400" cy="446404"/>
    <xdr:sp macro="" textlink="">
      <xdr:nvSpPr>
        <xdr:cNvPr id="4" name="3 CuadroTexto"/>
        <xdr:cNvSpPr txBox="1"/>
      </xdr:nvSpPr>
      <xdr:spPr>
        <a:xfrm>
          <a:off x="1143001" y="233643"/>
          <a:ext cx="108204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>
    <xdr:from>
      <xdr:col>0</xdr:col>
      <xdr:colOff>10583</xdr:colOff>
      <xdr:row>3</xdr:row>
      <xdr:rowOff>61380</xdr:rowOff>
    </xdr:from>
    <xdr:to>
      <xdr:col>0</xdr:col>
      <xdr:colOff>856583</xdr:colOff>
      <xdr:row>6</xdr:row>
      <xdr:rowOff>247530</xdr:rowOff>
    </xdr:to>
    <xdr:sp macro="" textlink="">
      <xdr:nvSpPr>
        <xdr:cNvPr id="6" name="5 Flecha derecha">
          <a:hlinkClick xmlns:r="http://schemas.openxmlformats.org/officeDocument/2006/relationships" r:id="rId3"/>
        </xdr:cNvPr>
        <xdr:cNvSpPr/>
      </xdr:nvSpPr>
      <xdr:spPr>
        <a:xfrm flipH="1">
          <a:off x="10583" y="537630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s-PE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1</xdr:row>
      <xdr:rowOff>5287</xdr:rowOff>
    </xdr:from>
    <xdr:to>
      <xdr:col>2</xdr:col>
      <xdr:colOff>1600200</xdr:colOff>
      <xdr:row>5</xdr:row>
      <xdr:rowOff>32262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67212"/>
          <a:ext cx="676275" cy="6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154087</xdr:colOff>
      <xdr:row>1</xdr:row>
      <xdr:rowOff>9524</xdr:rowOff>
    </xdr:from>
    <xdr:to>
      <xdr:col>15</xdr:col>
      <xdr:colOff>685800</xdr:colOff>
      <xdr:row>5</xdr:row>
      <xdr:rowOff>86396</xdr:rowOff>
    </xdr:to>
    <xdr:pic>
      <xdr:nvPicPr>
        <xdr:cNvPr id="3" name="2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4587" y="171449"/>
          <a:ext cx="531713" cy="72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904875</xdr:colOff>
      <xdr:row>1</xdr:row>
      <xdr:rowOff>100293</xdr:rowOff>
    </xdr:from>
    <xdr:ext cx="10801350" cy="442632"/>
    <xdr:sp macro="" textlink="">
      <xdr:nvSpPr>
        <xdr:cNvPr id="4" name="3 CuadroTexto"/>
        <xdr:cNvSpPr txBox="1"/>
      </xdr:nvSpPr>
      <xdr:spPr>
        <a:xfrm>
          <a:off x="1514475" y="262218"/>
          <a:ext cx="10801350" cy="442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>
    <xdr:from>
      <xdr:col>0</xdr:col>
      <xdr:colOff>0</xdr:colOff>
      <xdr:row>2</xdr:row>
      <xdr:rowOff>142875</xdr:rowOff>
    </xdr:from>
    <xdr:to>
      <xdr:col>0</xdr:col>
      <xdr:colOff>846000</xdr:colOff>
      <xdr:row>6</xdr:row>
      <xdr:rowOff>170275</xdr:rowOff>
    </xdr:to>
    <xdr:sp macro="" textlink="">
      <xdr:nvSpPr>
        <xdr:cNvPr id="5" name="4 Flecha derecha">
          <a:hlinkClick xmlns:r="http://schemas.openxmlformats.org/officeDocument/2006/relationships" r:id="rId3"/>
        </xdr:cNvPr>
        <xdr:cNvSpPr/>
      </xdr:nvSpPr>
      <xdr:spPr>
        <a:xfrm flipH="1">
          <a:off x="0" y="460375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bg2">
              <a:lumMod val="1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18</xdr:col>
      <xdr:colOff>180975</xdr:colOff>
      <xdr:row>40</xdr:row>
      <xdr:rowOff>85724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</xdr:row>
      <xdr:rowOff>185736</xdr:rowOff>
    </xdr:from>
    <xdr:to>
      <xdr:col>19</xdr:col>
      <xdr:colOff>114299</xdr:colOff>
      <xdr:row>21</xdr:row>
      <xdr:rowOff>133350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981076</xdr:colOff>
      <xdr:row>0</xdr:row>
      <xdr:rowOff>66676</xdr:rowOff>
    </xdr:from>
    <xdr:to>
      <xdr:col>2</xdr:col>
      <xdr:colOff>1647826</xdr:colOff>
      <xdr:row>4</xdr:row>
      <xdr:rowOff>66943</xdr:rowOff>
    </xdr:to>
    <xdr:pic>
      <xdr:nvPicPr>
        <xdr:cNvPr id="2" name="1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6" y="66676"/>
          <a:ext cx="666750" cy="647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952501</xdr:colOff>
      <xdr:row>1</xdr:row>
      <xdr:rowOff>66675</xdr:rowOff>
    </xdr:from>
    <xdr:ext cx="10801349" cy="446404"/>
    <xdr:sp macro="" textlink="">
      <xdr:nvSpPr>
        <xdr:cNvPr id="3" name="2 CuadroTexto"/>
        <xdr:cNvSpPr txBox="1"/>
      </xdr:nvSpPr>
      <xdr:spPr>
        <a:xfrm>
          <a:off x="1714501" y="228600"/>
          <a:ext cx="10801349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GOBIERNO REGIONAL DE CAJAMARCA</a:t>
          </a:r>
        </a:p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DIRECCIÓN REGIONAL DE SALUD</a:t>
          </a:r>
        </a:p>
      </xdr:txBody>
    </xdr:sp>
    <xdr:clientData/>
  </xdr:oneCellAnchor>
  <xdr:twoCellAnchor editAs="oneCell">
    <xdr:from>
      <xdr:col>11</xdr:col>
      <xdr:colOff>276225</xdr:colOff>
      <xdr:row>0</xdr:row>
      <xdr:rowOff>66675</xdr:rowOff>
    </xdr:from>
    <xdr:to>
      <xdr:col>12</xdr:col>
      <xdr:colOff>152399</xdr:colOff>
      <xdr:row>4</xdr:row>
      <xdr:rowOff>158169</xdr:rowOff>
    </xdr:to>
    <xdr:pic>
      <xdr:nvPicPr>
        <xdr:cNvPr id="4" name="3 Imagen" descr="http://www.entrepares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66675"/>
          <a:ext cx="590549" cy="739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31743</xdr:colOff>
      <xdr:row>3</xdr:row>
      <xdr:rowOff>10582</xdr:rowOff>
    </xdr:from>
    <xdr:to>
      <xdr:col>0</xdr:col>
      <xdr:colOff>877743</xdr:colOff>
      <xdr:row>7</xdr:row>
      <xdr:rowOff>37982</xdr:rowOff>
    </xdr:to>
    <xdr:sp macro="" textlink="">
      <xdr:nvSpPr>
        <xdr:cNvPr id="5" name="4 Flecha derecha">
          <a:hlinkClick xmlns:r="http://schemas.openxmlformats.org/officeDocument/2006/relationships" r:id="rId3"/>
        </xdr:cNvPr>
        <xdr:cNvSpPr/>
      </xdr:nvSpPr>
      <xdr:spPr>
        <a:xfrm flipH="1">
          <a:off x="31743" y="486832"/>
          <a:ext cx="846000" cy="662400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2</xdr:col>
      <xdr:colOff>68792</xdr:colOff>
      <xdr:row>29</xdr:row>
      <xdr:rowOff>165100</xdr:rowOff>
    </xdr:from>
    <xdr:to>
      <xdr:col>6</xdr:col>
      <xdr:colOff>859367</xdr:colOff>
      <xdr:row>38</xdr:row>
      <xdr:rowOff>101072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494241</xdr:colOff>
      <xdr:row>50</xdr:row>
      <xdr:rowOff>247649</xdr:rowOff>
    </xdr:from>
    <xdr:to>
      <xdr:col>6</xdr:col>
      <xdr:colOff>766233</xdr:colOff>
      <xdr:row>62</xdr:row>
      <xdr:rowOff>151870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38100</xdr:colOff>
      <xdr:row>17</xdr:row>
      <xdr:rowOff>95250</xdr:rowOff>
    </xdr:from>
    <xdr:to>
      <xdr:col>6</xdr:col>
      <xdr:colOff>828675</xdr:colOff>
      <xdr:row>28</xdr:row>
      <xdr:rowOff>242888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63499</xdr:colOff>
      <xdr:row>40</xdr:row>
      <xdr:rowOff>95250</xdr:rowOff>
    </xdr:from>
    <xdr:to>
      <xdr:col>6</xdr:col>
      <xdr:colOff>854074</xdr:colOff>
      <xdr:row>48</xdr:row>
      <xdr:rowOff>264055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tabSelected="1" zoomScale="90" zoomScaleNormal="90" workbookViewId="0"/>
  </sheetViews>
  <sheetFormatPr baseColWidth="10" defaultColWidth="9.140625" defaultRowHeight="12.75"/>
  <cols>
    <col min="1" max="1" width="9.140625" style="2"/>
    <col min="2" max="2" width="12.570312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9.140625" style="2"/>
    <col min="9" max="9" width="11.5703125" style="2" bestFit="1" customWidth="1"/>
    <col min="10" max="16384" width="9.140625" style="2"/>
  </cols>
  <sheetData>
    <row r="1" spans="2:12" customFormat="1">
      <c r="C1" s="1"/>
    </row>
    <row r="2" spans="2:12" customFormat="1"/>
    <row r="3" spans="2:12" customFormat="1"/>
    <row r="4" spans="2:12" customFormat="1"/>
    <row r="5" spans="2:12" customFormat="1">
      <c r="C5" s="1"/>
    </row>
    <row r="6" spans="2:12" customFormat="1">
      <c r="C6" s="1"/>
    </row>
    <row r="7" spans="2:1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2:12">
      <c r="B10" s="36"/>
      <c r="C10" s="36"/>
      <c r="D10" s="35"/>
      <c r="G10" s="5"/>
    </row>
    <row r="11" spans="2:12">
      <c r="B11" s="36"/>
      <c r="C11" s="36"/>
      <c r="D11" s="35"/>
      <c r="E11" s="4"/>
      <c r="F11" s="7"/>
      <c r="G11" s="5"/>
    </row>
    <row r="12" spans="2:12">
      <c r="B12" s="36"/>
      <c r="C12" s="36"/>
      <c r="D12" s="35"/>
      <c r="E12" s="4"/>
      <c r="F12" s="7"/>
      <c r="G12" s="5"/>
    </row>
    <row r="13" spans="2:12">
      <c r="B13" s="6"/>
      <c r="C13" s="36"/>
      <c r="D13" s="6"/>
      <c r="E13" s="4"/>
      <c r="F13" s="7"/>
      <c r="G13" s="5"/>
    </row>
    <row r="14" spans="2:12">
      <c r="B14" s="6"/>
      <c r="C14" s="36"/>
      <c r="D14" s="6"/>
      <c r="E14" s="4"/>
      <c r="F14" s="7"/>
      <c r="G14" s="5"/>
    </row>
    <row r="15" spans="2:12">
      <c r="B15" s="4"/>
      <c r="C15" s="36"/>
      <c r="D15" s="6"/>
      <c r="E15" s="4"/>
      <c r="F15" s="7"/>
      <c r="G15" s="5"/>
    </row>
    <row r="16" spans="2:12">
      <c r="B16" s="4"/>
      <c r="C16" s="36"/>
      <c r="D16" s="6"/>
      <c r="E16" s="4"/>
      <c r="F16" s="7"/>
      <c r="G16" s="5"/>
    </row>
    <row r="17" spans="2:7">
      <c r="B17" s="4"/>
      <c r="C17" s="36"/>
      <c r="D17" s="6"/>
      <c r="E17" s="4"/>
      <c r="F17" s="7"/>
      <c r="G17" s="5"/>
    </row>
    <row r="18" spans="2:7">
      <c r="B18" s="4"/>
      <c r="C18" s="36"/>
      <c r="D18" s="6"/>
      <c r="E18" s="4"/>
      <c r="F18" s="7"/>
      <c r="G18" s="5"/>
    </row>
    <row r="19" spans="2:7">
      <c r="B19" s="4"/>
      <c r="C19" s="36"/>
      <c r="D19" s="6"/>
      <c r="E19" s="4"/>
      <c r="F19" s="7"/>
      <c r="G19" s="5"/>
    </row>
    <row r="20" spans="2:7">
      <c r="B20" s="4"/>
      <c r="C20" s="36"/>
      <c r="D20" s="6"/>
      <c r="E20" s="4"/>
      <c r="F20" s="7"/>
      <c r="G20" s="5"/>
    </row>
    <row r="21" spans="2:7" ht="15" customHeight="1">
      <c r="B21" s="4"/>
      <c r="C21" s="36"/>
      <c r="D21" s="6"/>
      <c r="E21" s="8"/>
      <c r="F21" s="8"/>
      <c r="G21" s="5"/>
    </row>
    <row r="22" spans="2:7" ht="15" customHeight="1">
      <c r="B22" s="4"/>
      <c r="C22" s="36"/>
      <c r="D22" s="6"/>
      <c r="E22" s="8"/>
      <c r="F22" s="8"/>
      <c r="G22" s="5"/>
    </row>
    <row r="23" spans="2:7" ht="15" customHeight="1">
      <c r="B23" s="4"/>
      <c r="C23" s="36"/>
      <c r="D23" s="6"/>
      <c r="E23" s="5"/>
      <c r="F23" s="5"/>
      <c r="G23" s="5"/>
    </row>
    <row r="24" spans="2:7" ht="15" customHeight="1">
      <c r="B24" s="4"/>
      <c r="C24" s="36"/>
      <c r="D24" s="59"/>
      <c r="E24" s="5"/>
      <c r="F24" s="5"/>
      <c r="G24" s="5"/>
    </row>
    <row r="25" spans="2:7" ht="15" customHeight="1">
      <c r="B25" s="6"/>
      <c r="C25" s="36"/>
      <c r="D25" s="6"/>
      <c r="E25" s="5"/>
      <c r="F25" s="5"/>
      <c r="G25" s="5"/>
    </row>
    <row r="26" spans="2:7" ht="15" customHeight="1">
      <c r="B26" s="6"/>
      <c r="C26" s="36"/>
      <c r="D26" s="6"/>
      <c r="E26" s="5"/>
      <c r="F26" s="5"/>
      <c r="G26" s="5"/>
    </row>
    <row r="27" spans="2:7" ht="15" customHeight="1">
      <c r="B27" s="6"/>
      <c r="C27" s="36"/>
      <c r="D27" s="6"/>
      <c r="E27" s="5"/>
      <c r="F27" s="5"/>
      <c r="G27" s="5"/>
    </row>
    <row r="28" spans="2:7" ht="15" customHeight="1">
      <c r="B28" s="6"/>
      <c r="C28" s="36"/>
      <c r="D28" s="6"/>
      <c r="E28" s="5"/>
      <c r="F28" s="5"/>
      <c r="G28" s="5"/>
    </row>
    <row r="29" spans="2:7" ht="15" customHeight="1">
      <c r="B29" s="6"/>
      <c r="C29" s="36"/>
      <c r="D29" s="6"/>
      <c r="E29" s="5"/>
      <c r="F29" s="5"/>
      <c r="G29" s="5"/>
    </row>
    <row r="30" spans="2:7" ht="15" customHeight="1">
      <c r="B30" s="6"/>
      <c r="C30" s="36"/>
      <c r="D30" s="6"/>
      <c r="E30" s="5"/>
      <c r="F30" s="5"/>
      <c r="G30" s="5"/>
    </row>
    <row r="31" spans="2:7" ht="15" customHeight="1">
      <c r="B31" s="6"/>
      <c r="C31" s="36"/>
      <c r="D31" s="6"/>
      <c r="E31" s="5"/>
      <c r="F31" s="5"/>
      <c r="G31" s="5"/>
    </row>
    <row r="32" spans="2:7" ht="15" customHeight="1">
      <c r="B32" s="38"/>
      <c r="C32" s="36"/>
      <c r="D32" s="6"/>
      <c r="E32"/>
      <c r="F32" s="5"/>
      <c r="G32" s="5"/>
    </row>
    <row r="33" spans="2:7" ht="15" customHeight="1">
      <c r="B33" s="38"/>
      <c r="C33"/>
      <c r="D33" s="6"/>
      <c r="E33" s="5"/>
      <c r="F33" s="5"/>
      <c r="G33" s="5"/>
    </row>
    <row r="34" spans="2:7" ht="15" customHeight="1">
      <c r="B34" s="38"/>
      <c r="C34" s="36"/>
      <c r="D34" s="6"/>
    </row>
    <row r="35" spans="2:7">
      <c r="B35" s="38"/>
      <c r="C35" s="36"/>
      <c r="D35" s="6"/>
    </row>
    <row r="36" spans="2:7">
      <c r="B36" s="36"/>
      <c r="C36" s="36"/>
      <c r="D36" s="35"/>
    </row>
    <row r="37" spans="2:7">
      <c r="B37" s="36"/>
      <c r="C37" s="36"/>
      <c r="D37" s="35"/>
    </row>
    <row r="38" spans="2:7">
      <c r="B38" s="36"/>
      <c r="C38"/>
      <c r="D38" s="35"/>
    </row>
    <row r="39" spans="2:7">
      <c r="C39" s="36"/>
    </row>
  </sheetData>
  <sheetProtection sheet="1" objects="1" scenarios="1"/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45"/>
  <sheetViews>
    <sheetView showGridLines="0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.140625" defaultRowHeight="12.75"/>
  <cols>
    <col min="1" max="1" width="13.7109375" customWidth="1"/>
    <col min="2" max="2" width="7.7109375" customWidth="1"/>
    <col min="3" max="3" width="31.42578125" customWidth="1"/>
    <col min="4" max="18" width="12.7109375" customWidth="1"/>
  </cols>
  <sheetData>
    <row r="1" spans="3:15">
      <c r="C1" s="1"/>
    </row>
    <row r="5" spans="3:15">
      <c r="C5" s="1"/>
    </row>
    <row r="7" spans="3:15" ht="20.25" customHeight="1">
      <c r="C7" s="166" t="s">
        <v>188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3:15" ht="12.7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3:15" ht="12.75" customHeight="1"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</row>
    <row r="10" spans="3:15">
      <c r="C10" s="1"/>
    </row>
    <row r="11" spans="3:15" ht="12.75" customHeight="1">
      <c r="C11" s="224" t="s">
        <v>132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3:15"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</row>
    <row r="13" spans="3:15"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</row>
    <row r="14" spans="3:15"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5" spans="3:15">
      <c r="C15" s="1"/>
    </row>
    <row r="16" spans="3:15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6" spans="3:18">
      <c r="C36" s="223" t="s">
        <v>39</v>
      </c>
      <c r="D36" s="222" t="s">
        <v>94</v>
      </c>
      <c r="E36" s="222"/>
      <c r="F36" s="222"/>
      <c r="G36" s="222" t="s">
        <v>95</v>
      </c>
      <c r="H36" s="222"/>
      <c r="I36" s="222"/>
      <c r="J36" s="222" t="s">
        <v>96</v>
      </c>
      <c r="K36" s="222"/>
      <c r="L36" s="222"/>
      <c r="M36" s="222" t="s">
        <v>97</v>
      </c>
      <c r="N36" s="222"/>
      <c r="O36" s="222"/>
      <c r="P36" s="222" t="s">
        <v>98</v>
      </c>
      <c r="Q36" s="222"/>
      <c r="R36" s="222"/>
    </row>
    <row r="37" spans="3:18" ht="15">
      <c r="C37" s="223"/>
      <c r="D37" s="91" t="s">
        <v>41</v>
      </c>
      <c r="E37" s="146" t="s">
        <v>99</v>
      </c>
      <c r="F37" s="146" t="s">
        <v>7</v>
      </c>
      <c r="G37" s="146" t="s">
        <v>41</v>
      </c>
      <c r="H37" s="146" t="s">
        <v>99</v>
      </c>
      <c r="I37" s="146" t="s">
        <v>7</v>
      </c>
      <c r="J37" s="146" t="s">
        <v>41</v>
      </c>
      <c r="K37" s="146" t="s">
        <v>99</v>
      </c>
      <c r="L37" s="146" t="s">
        <v>7</v>
      </c>
      <c r="M37" s="146" t="s">
        <v>41</v>
      </c>
      <c r="N37" s="146" t="s">
        <v>99</v>
      </c>
      <c r="O37" s="146" t="s">
        <v>7</v>
      </c>
      <c r="P37" s="146" t="s">
        <v>41</v>
      </c>
      <c r="Q37" s="146" t="s">
        <v>99</v>
      </c>
      <c r="R37" s="146" t="s">
        <v>7</v>
      </c>
    </row>
    <row r="38" spans="3:18">
      <c r="C38" s="70" t="s">
        <v>100</v>
      </c>
      <c r="D38" s="71">
        <v>52134684</v>
      </c>
      <c r="E38" s="71">
        <v>42815781</v>
      </c>
      <c r="F38" s="72">
        <f>E38/D38</f>
        <v>0.82125329463970664</v>
      </c>
      <c r="G38" s="73"/>
      <c r="H38" s="73"/>
      <c r="I38" s="72"/>
      <c r="J38" s="71">
        <v>20418588</v>
      </c>
      <c r="K38" s="71">
        <v>13905031</v>
      </c>
      <c r="L38" s="72">
        <f>K38/J38</f>
        <v>0.68099865671416648</v>
      </c>
      <c r="M38" s="71">
        <v>2782116</v>
      </c>
      <c r="N38" s="71">
        <v>1365687</v>
      </c>
      <c r="O38" s="72">
        <f>N38/M38</f>
        <v>0.49088068218578951</v>
      </c>
      <c r="P38" s="74">
        <v>75335388</v>
      </c>
      <c r="Q38" s="74">
        <v>58086499</v>
      </c>
      <c r="R38" s="153">
        <f>Q38/P38</f>
        <v>0.77103869167037409</v>
      </c>
    </row>
    <row r="39" spans="3:18">
      <c r="C39" s="70" t="s">
        <v>101</v>
      </c>
      <c r="D39" s="71">
        <v>30570672</v>
      </c>
      <c r="E39" s="71">
        <v>26510344</v>
      </c>
      <c r="F39" s="72">
        <f t="shared" ref="F39:F44" si="0">E39/D39</f>
        <v>0.8671822457811853</v>
      </c>
      <c r="G39" s="71">
        <v>286800</v>
      </c>
      <c r="H39" s="71">
        <v>77452</v>
      </c>
      <c r="I39" s="72">
        <f t="shared" ref="I39:I43" si="1">H39/G39</f>
        <v>0.27005578800557878</v>
      </c>
      <c r="J39" s="71">
        <v>10261872</v>
      </c>
      <c r="K39" s="71">
        <v>8106486</v>
      </c>
      <c r="L39" s="72">
        <f t="shared" ref="L39:L44" si="2">K39/J39</f>
        <v>0.78996171458774778</v>
      </c>
      <c r="M39" s="71">
        <v>1405440</v>
      </c>
      <c r="N39" s="71">
        <v>721781</v>
      </c>
      <c r="O39" s="72">
        <f t="shared" ref="O39:O44" si="3">N39/M39</f>
        <v>0.51356230077413478</v>
      </c>
      <c r="P39" s="74">
        <v>42524784</v>
      </c>
      <c r="Q39" s="74">
        <v>35416063</v>
      </c>
      <c r="R39" s="153">
        <f>Q39/P39</f>
        <v>0.83283346012997972</v>
      </c>
    </row>
    <row r="40" spans="3:18">
      <c r="C40" s="70" t="s">
        <v>102</v>
      </c>
      <c r="D40" s="71">
        <v>24406392</v>
      </c>
      <c r="E40" s="71">
        <v>19481373</v>
      </c>
      <c r="F40" s="72">
        <f t="shared" si="0"/>
        <v>0.79820782195090534</v>
      </c>
      <c r="G40" s="73">
        <v>5652</v>
      </c>
      <c r="H40" s="73">
        <v>2208</v>
      </c>
      <c r="I40" s="72">
        <f t="shared" si="1"/>
        <v>0.39065817409766457</v>
      </c>
      <c r="J40" s="71">
        <v>4142352</v>
      </c>
      <c r="K40" s="71">
        <v>3688975</v>
      </c>
      <c r="L40" s="72">
        <f t="shared" si="2"/>
        <v>0.89055082716292577</v>
      </c>
      <c r="M40" s="71">
        <v>736236</v>
      </c>
      <c r="N40" s="71">
        <v>476597</v>
      </c>
      <c r="O40" s="72">
        <f t="shared" si="3"/>
        <v>0.64734269989514237</v>
      </c>
      <c r="P40" s="74">
        <v>29290632</v>
      </c>
      <c r="Q40" s="74">
        <v>23649153</v>
      </c>
      <c r="R40" s="153">
        <f t="shared" ref="R40:R44" si="4">Q40/P40</f>
        <v>0.8073964740672035</v>
      </c>
    </row>
    <row r="41" spans="3:18">
      <c r="C41" s="70" t="s">
        <v>103</v>
      </c>
      <c r="D41" s="71">
        <v>30569184</v>
      </c>
      <c r="E41" s="71">
        <v>26478067</v>
      </c>
      <c r="F41" s="72">
        <f t="shared" si="0"/>
        <v>0.86616858991067602</v>
      </c>
      <c r="G41" s="73">
        <v>20700</v>
      </c>
      <c r="H41" s="73">
        <v>2206</v>
      </c>
      <c r="I41" s="72">
        <f t="shared" si="1"/>
        <v>0.10657004830917874</v>
      </c>
      <c r="J41" s="71">
        <v>9069372</v>
      </c>
      <c r="K41" s="71">
        <v>7918282</v>
      </c>
      <c r="L41" s="72">
        <f t="shared" si="2"/>
        <v>0.87307941498044184</v>
      </c>
      <c r="M41" s="71">
        <v>1189608</v>
      </c>
      <c r="N41" s="71">
        <v>656485</v>
      </c>
      <c r="O41" s="72">
        <f t="shared" si="3"/>
        <v>0.55184985306084022</v>
      </c>
      <c r="P41" s="74">
        <v>40848864</v>
      </c>
      <c r="Q41" s="74">
        <v>35055040</v>
      </c>
      <c r="R41" s="153">
        <f t="shared" si="4"/>
        <v>0.85816437881846608</v>
      </c>
    </row>
    <row r="42" spans="3:18">
      <c r="C42" s="70" t="s">
        <v>104</v>
      </c>
      <c r="D42" s="71">
        <v>23955720</v>
      </c>
      <c r="E42" s="71">
        <v>21222502</v>
      </c>
      <c r="F42" s="72">
        <f t="shared" si="0"/>
        <v>0.88590541215208729</v>
      </c>
      <c r="G42" s="71">
        <v>3577848</v>
      </c>
      <c r="H42" s="71">
        <v>1407966</v>
      </c>
      <c r="I42" s="72">
        <f t="shared" si="1"/>
        <v>0.39352314575689074</v>
      </c>
      <c r="J42" s="71">
        <v>9039828</v>
      </c>
      <c r="K42" s="71">
        <v>8096215</v>
      </c>
      <c r="L42" s="72">
        <f t="shared" si="2"/>
        <v>0.89561604490704916</v>
      </c>
      <c r="M42" s="71">
        <v>56568</v>
      </c>
      <c r="N42" s="71">
        <v>14898</v>
      </c>
      <c r="O42" s="72">
        <f t="shared" si="3"/>
        <v>0.2633644463300806</v>
      </c>
      <c r="P42" s="74">
        <v>36629964</v>
      </c>
      <c r="Q42" s="74">
        <v>30741581</v>
      </c>
      <c r="R42" s="153">
        <f t="shared" si="4"/>
        <v>0.83924682535860529</v>
      </c>
    </row>
    <row r="43" spans="3:18">
      <c r="C43" s="70" t="s">
        <v>105</v>
      </c>
      <c r="D43" s="71">
        <v>9493212</v>
      </c>
      <c r="E43" s="71">
        <v>8440001</v>
      </c>
      <c r="F43" s="72">
        <f t="shared" si="0"/>
        <v>0.88905641209740183</v>
      </c>
      <c r="G43" s="71">
        <v>495636</v>
      </c>
      <c r="H43" s="71">
        <v>184326</v>
      </c>
      <c r="I43" s="72">
        <f t="shared" si="1"/>
        <v>0.37189792509018715</v>
      </c>
      <c r="J43" s="71">
        <v>2038608</v>
      </c>
      <c r="K43" s="71">
        <v>1910841</v>
      </c>
      <c r="L43" s="72">
        <f t="shared" si="2"/>
        <v>0.93732635209907933</v>
      </c>
      <c r="M43" s="71">
        <v>47808</v>
      </c>
      <c r="N43" s="71">
        <v>44448</v>
      </c>
      <c r="O43" s="72">
        <f t="shared" si="3"/>
        <v>0.92971887550200805</v>
      </c>
      <c r="P43" s="74">
        <v>12075264</v>
      </c>
      <c r="Q43" s="74">
        <v>10579616</v>
      </c>
      <c r="R43" s="153">
        <f t="shared" si="4"/>
        <v>0.87613951959973713</v>
      </c>
    </row>
    <row r="44" spans="3:18">
      <c r="C44" s="70" t="s">
        <v>106</v>
      </c>
      <c r="D44" s="71">
        <v>7068888</v>
      </c>
      <c r="E44" s="71">
        <v>6320376</v>
      </c>
      <c r="F44" s="72">
        <f t="shared" si="0"/>
        <v>0.89411177543059106</v>
      </c>
      <c r="G44" s="73"/>
      <c r="H44" s="73"/>
      <c r="I44" s="72"/>
      <c r="J44" s="71">
        <v>907956</v>
      </c>
      <c r="K44" s="71">
        <v>580799</v>
      </c>
      <c r="L44" s="72">
        <f t="shared" si="2"/>
        <v>0.63967747335773983</v>
      </c>
      <c r="M44" s="71">
        <v>48108</v>
      </c>
      <c r="N44" s="71">
        <v>16130</v>
      </c>
      <c r="O44" s="72">
        <f t="shared" si="3"/>
        <v>0.33528727030847261</v>
      </c>
      <c r="P44" s="74">
        <v>8024952</v>
      </c>
      <c r="Q44" s="74">
        <v>6917305</v>
      </c>
      <c r="R44" s="153">
        <f t="shared" si="4"/>
        <v>0.86197462614106601</v>
      </c>
    </row>
    <row r="45" spans="3:18">
      <c r="C45" s="154" t="s">
        <v>91</v>
      </c>
      <c r="D45" s="155">
        <f>SUM(D38:D44)</f>
        <v>178198752</v>
      </c>
      <c r="E45" s="155">
        <f>SUM(E38:E44)</f>
        <v>151268444</v>
      </c>
      <c r="F45" s="156">
        <f>E45/D45</f>
        <v>0.84887487876458301</v>
      </c>
      <c r="G45" s="155">
        <f>SUM(G38:G44)</f>
        <v>4386636</v>
      </c>
      <c r="H45" s="155">
        <f>SUM(H38:H44)</f>
        <v>1674158</v>
      </c>
      <c r="I45" s="157">
        <f>H45/G45</f>
        <v>0.38164962855363427</v>
      </c>
      <c r="J45" s="155">
        <f>SUM(J38:J44)</f>
        <v>55878576</v>
      </c>
      <c r="K45" s="155">
        <f>SUM(K38:K44)</f>
        <v>44206629</v>
      </c>
      <c r="L45" s="158">
        <f>K45/J45</f>
        <v>0.79111946231414343</v>
      </c>
      <c r="M45" s="155">
        <f>SUM(M38:M44)</f>
        <v>6265884</v>
      </c>
      <c r="N45" s="155">
        <f>SUM(N38:N44)</f>
        <v>3296026</v>
      </c>
      <c r="O45" s="158">
        <f>N45/M45</f>
        <v>0.52602729319597996</v>
      </c>
      <c r="P45" s="155">
        <f>SUM(P38:P44)</f>
        <v>244729848</v>
      </c>
      <c r="Q45" s="155">
        <f>SUM(Q38:Q44)</f>
        <v>200445257</v>
      </c>
      <c r="R45" s="158">
        <f>Q45/P45</f>
        <v>0.81904703753176855</v>
      </c>
    </row>
  </sheetData>
  <mergeCells count="8">
    <mergeCell ref="P36:R36"/>
    <mergeCell ref="C36:C37"/>
    <mergeCell ref="C7:O9"/>
    <mergeCell ref="C11:O14"/>
    <mergeCell ref="D36:F36"/>
    <mergeCell ref="G36:I36"/>
    <mergeCell ref="J36:L36"/>
    <mergeCell ref="M36:O36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7"/>
  <sheetViews>
    <sheetView showGridLines="0" topLeftCell="B1" workbookViewId="0">
      <selection activeCell="B1" sqref="B1"/>
    </sheetView>
  </sheetViews>
  <sheetFormatPr baseColWidth="10" defaultColWidth="9.140625" defaultRowHeight="12.75"/>
  <cols>
    <col min="2" max="16" width="12.7109375" customWidth="1"/>
    <col min="17" max="17" width="9.85546875" bestFit="1" customWidth="1"/>
    <col min="20" max="20" width="9.85546875" bestFit="1" customWidth="1"/>
  </cols>
  <sheetData>
    <row r="3" spans="2:23" ht="39" customHeight="1">
      <c r="B3" s="225" t="s">
        <v>100</v>
      </c>
      <c r="C3" s="226"/>
      <c r="D3" s="226"/>
      <c r="E3" s="228" t="s">
        <v>101</v>
      </c>
      <c r="F3" s="229"/>
      <c r="G3" s="230"/>
      <c r="H3" s="225" t="s">
        <v>102</v>
      </c>
      <c r="I3" s="226"/>
      <c r="J3" s="227"/>
      <c r="K3" s="225" t="s">
        <v>103</v>
      </c>
      <c r="L3" s="226"/>
      <c r="M3" s="227"/>
      <c r="N3" s="225" t="s">
        <v>104</v>
      </c>
      <c r="O3" s="226"/>
      <c r="P3" s="227"/>
      <c r="Q3" s="225" t="s">
        <v>105</v>
      </c>
      <c r="R3" s="226"/>
      <c r="S3" s="227"/>
      <c r="T3" s="225" t="s">
        <v>106</v>
      </c>
      <c r="U3" s="226"/>
      <c r="V3" s="226"/>
    </row>
    <row r="4" spans="2:23">
      <c r="B4" s="82" t="s">
        <v>107</v>
      </c>
      <c r="C4" s="82" t="s">
        <v>108</v>
      </c>
      <c r="D4" s="82" t="s">
        <v>109</v>
      </c>
      <c r="E4" s="82" t="s">
        <v>107</v>
      </c>
      <c r="F4" s="82" t="s">
        <v>108</v>
      </c>
      <c r="G4" s="82" t="s">
        <v>109</v>
      </c>
      <c r="H4" s="82" t="s">
        <v>107</v>
      </c>
      <c r="I4" s="82" t="s">
        <v>108</v>
      </c>
      <c r="J4" s="82" t="s">
        <v>109</v>
      </c>
      <c r="K4" s="82" t="s">
        <v>107</v>
      </c>
      <c r="L4" s="82" t="s">
        <v>108</v>
      </c>
      <c r="M4" s="82" t="s">
        <v>109</v>
      </c>
      <c r="N4" s="82" t="s">
        <v>107</v>
      </c>
      <c r="O4" s="82" t="s">
        <v>108</v>
      </c>
      <c r="P4" s="82" t="s">
        <v>109</v>
      </c>
      <c r="Q4" s="82" t="s">
        <v>107</v>
      </c>
      <c r="R4" s="82" t="s">
        <v>108</v>
      </c>
      <c r="S4" s="82" t="s">
        <v>109</v>
      </c>
      <c r="T4" s="82" t="s">
        <v>107</v>
      </c>
      <c r="U4" s="82" t="s">
        <v>108</v>
      </c>
      <c r="V4" s="82" t="s">
        <v>109</v>
      </c>
      <c r="W4" s="82"/>
    </row>
    <row r="5" spans="2:23">
      <c r="B5" s="71">
        <f>$G31</f>
        <v>42815781</v>
      </c>
      <c r="C5" s="71">
        <f>$M31</f>
        <v>13905031</v>
      </c>
      <c r="D5" s="71">
        <f>$P31</f>
        <v>1365687</v>
      </c>
      <c r="E5" s="71">
        <f>$G32</f>
        <v>26510344</v>
      </c>
      <c r="F5" s="71">
        <f>$M32</f>
        <v>8106486</v>
      </c>
      <c r="G5" s="71">
        <f>$P32</f>
        <v>721781</v>
      </c>
      <c r="H5" s="71">
        <f>$G33</f>
        <v>19481373</v>
      </c>
      <c r="I5" s="71">
        <f>$M33</f>
        <v>3688975</v>
      </c>
      <c r="J5" s="71">
        <f>$P33</f>
        <v>476597</v>
      </c>
      <c r="K5" s="71">
        <f>$G34</f>
        <v>26478067</v>
      </c>
      <c r="L5" s="71">
        <f>$M34</f>
        <v>7918282</v>
      </c>
      <c r="M5" s="71">
        <f>$P34</f>
        <v>656485</v>
      </c>
      <c r="N5" s="71">
        <f>$G35</f>
        <v>21222502</v>
      </c>
      <c r="O5" s="71">
        <f>$M35</f>
        <v>8096215</v>
      </c>
      <c r="P5" s="71">
        <f>$P35</f>
        <v>14898</v>
      </c>
      <c r="Q5" s="71">
        <f>$G36</f>
        <v>8440001</v>
      </c>
      <c r="R5" s="71">
        <f>$M36</f>
        <v>1910841</v>
      </c>
      <c r="S5" s="71">
        <f>$P36</f>
        <v>44448</v>
      </c>
      <c r="T5" s="71">
        <f>$G37</f>
        <v>6320376</v>
      </c>
      <c r="U5" s="71">
        <f>$M37</f>
        <v>580799</v>
      </c>
      <c r="V5" s="71">
        <f>$P37</f>
        <v>16130</v>
      </c>
    </row>
    <row r="6" spans="2:23">
      <c r="B6" s="72">
        <f>H31</f>
        <v>0.78500000000000003</v>
      </c>
      <c r="C6" s="72">
        <f>N31</f>
        <v>0.61860000000000004</v>
      </c>
      <c r="D6" s="75">
        <f>Q31</f>
        <v>0.41260000000000002</v>
      </c>
      <c r="E6" s="72">
        <f>H32</f>
        <v>0.73119999999999996</v>
      </c>
      <c r="F6" s="72">
        <f>N32</f>
        <v>0.69850000000000001</v>
      </c>
      <c r="G6" s="75">
        <f>Q32</f>
        <v>0.58150000000000002</v>
      </c>
      <c r="H6" s="72">
        <f>H33</f>
        <v>0.77029999999999998</v>
      </c>
      <c r="I6" s="72">
        <f>N33</f>
        <v>0.81620000000000004</v>
      </c>
      <c r="J6" s="75">
        <f>Q33</f>
        <v>0.64129999999999998</v>
      </c>
      <c r="K6" s="72">
        <f>H34</f>
        <v>0.7026</v>
      </c>
      <c r="L6" s="72">
        <f>N34</f>
        <v>0.71689999999999998</v>
      </c>
      <c r="M6" s="75">
        <f>Q34</f>
        <v>0.68889999999999996</v>
      </c>
      <c r="N6" s="72">
        <f>H35</f>
        <v>0.81830000000000003</v>
      </c>
      <c r="O6" s="72">
        <f>N35</f>
        <v>0.7903</v>
      </c>
      <c r="P6" s="75">
        <f>Q35</f>
        <v>0.18509999999999999</v>
      </c>
      <c r="Q6" s="72">
        <f>H36</f>
        <v>0.80730000000000002</v>
      </c>
      <c r="R6" s="72">
        <f>N36</f>
        <v>0.87160000000000004</v>
      </c>
      <c r="S6" s="75">
        <f>Q36</f>
        <v>0.84289999999999998</v>
      </c>
      <c r="T6" s="78">
        <f>H37</f>
        <v>0.77749999999999997</v>
      </c>
      <c r="U6" s="78">
        <f>N37</f>
        <v>0.55159999999999998</v>
      </c>
      <c r="V6" s="81">
        <f>Q37</f>
        <v>0.16550000000000001</v>
      </c>
    </row>
    <row r="29" spans="5:17">
      <c r="E29" s="174" t="s">
        <v>39</v>
      </c>
      <c r="F29" s="231" t="s">
        <v>94</v>
      </c>
      <c r="G29" s="232"/>
      <c r="H29" s="233"/>
      <c r="I29" s="231" t="s">
        <v>95</v>
      </c>
      <c r="J29" s="232"/>
      <c r="K29" s="233"/>
      <c r="L29" s="231" t="s">
        <v>96</v>
      </c>
      <c r="M29" s="232"/>
      <c r="N29" s="233"/>
      <c r="O29" s="231" t="s">
        <v>97</v>
      </c>
      <c r="P29" s="232"/>
      <c r="Q29" s="232"/>
    </row>
    <row r="30" spans="5:17" ht="25.5">
      <c r="E30" s="175"/>
      <c r="F30" s="34" t="s">
        <v>41</v>
      </c>
      <c r="G30" s="84" t="s">
        <v>99</v>
      </c>
      <c r="H30" s="84" t="s">
        <v>7</v>
      </c>
      <c r="I30" s="84" t="s">
        <v>41</v>
      </c>
      <c r="J30" s="84" t="s">
        <v>99</v>
      </c>
      <c r="K30" s="84" t="s">
        <v>7</v>
      </c>
      <c r="L30" s="84" t="s">
        <v>41</v>
      </c>
      <c r="M30" s="84" t="s">
        <v>99</v>
      </c>
      <c r="N30" s="84" t="s">
        <v>7</v>
      </c>
      <c r="O30" s="84" t="s">
        <v>41</v>
      </c>
      <c r="P30" s="84" t="s">
        <v>99</v>
      </c>
      <c r="Q30" s="85" t="s">
        <v>7</v>
      </c>
    </row>
    <row r="31" spans="5:17">
      <c r="E31" s="70" t="s">
        <v>100</v>
      </c>
      <c r="F31" s="71">
        <v>52134684</v>
      </c>
      <c r="G31" s="71">
        <v>42815781</v>
      </c>
      <c r="H31" s="72">
        <v>0.78500000000000003</v>
      </c>
      <c r="I31" s="73" t="s">
        <v>54</v>
      </c>
      <c r="J31" s="73" t="s">
        <v>54</v>
      </c>
      <c r="K31" s="69" t="s">
        <v>54</v>
      </c>
      <c r="L31" s="71">
        <v>20418588</v>
      </c>
      <c r="M31" s="71">
        <v>13905031</v>
      </c>
      <c r="N31" s="72">
        <v>0.61860000000000004</v>
      </c>
      <c r="O31" s="71">
        <v>2782116</v>
      </c>
      <c r="P31" s="71">
        <v>1365687</v>
      </c>
      <c r="Q31" s="75">
        <v>0.41260000000000002</v>
      </c>
    </row>
    <row r="32" spans="5:17">
      <c r="E32" s="70" t="s">
        <v>101</v>
      </c>
      <c r="F32" s="71">
        <v>30570672</v>
      </c>
      <c r="G32" s="71">
        <v>26510344</v>
      </c>
      <c r="H32" s="72">
        <v>0.73119999999999996</v>
      </c>
      <c r="I32" s="71">
        <v>286800</v>
      </c>
      <c r="J32" s="71">
        <v>77452</v>
      </c>
      <c r="K32" s="72">
        <v>0.39479999999999998</v>
      </c>
      <c r="L32" s="71">
        <v>10261872</v>
      </c>
      <c r="M32" s="71">
        <v>8106486</v>
      </c>
      <c r="N32" s="72">
        <v>0.69850000000000001</v>
      </c>
      <c r="O32" s="71">
        <v>1405440</v>
      </c>
      <c r="P32" s="71">
        <v>721781</v>
      </c>
      <c r="Q32" s="75">
        <v>0.58150000000000002</v>
      </c>
    </row>
    <row r="33" spans="5:17">
      <c r="E33" s="70" t="s">
        <v>102</v>
      </c>
      <c r="F33" s="71">
        <v>24406392</v>
      </c>
      <c r="G33" s="71">
        <v>19481373</v>
      </c>
      <c r="H33" s="72">
        <v>0.77029999999999998</v>
      </c>
      <c r="I33" s="73">
        <v>5652</v>
      </c>
      <c r="J33" s="73">
        <v>2208</v>
      </c>
      <c r="K33" s="69" t="s">
        <v>54</v>
      </c>
      <c r="L33" s="71">
        <v>4142352</v>
      </c>
      <c r="M33" s="71">
        <v>3688975</v>
      </c>
      <c r="N33" s="72">
        <v>0.81620000000000004</v>
      </c>
      <c r="O33" s="71">
        <v>736236</v>
      </c>
      <c r="P33" s="71">
        <v>476597</v>
      </c>
      <c r="Q33" s="75">
        <v>0.64129999999999998</v>
      </c>
    </row>
    <row r="34" spans="5:17">
      <c r="E34" s="70" t="s">
        <v>103</v>
      </c>
      <c r="F34" s="71">
        <v>30569184</v>
      </c>
      <c r="G34" s="71">
        <v>26478067</v>
      </c>
      <c r="H34" s="72">
        <v>0.7026</v>
      </c>
      <c r="I34" s="73">
        <v>20700</v>
      </c>
      <c r="J34" s="73">
        <v>2206</v>
      </c>
      <c r="K34" s="69" t="s">
        <v>54</v>
      </c>
      <c r="L34" s="71">
        <v>9069372</v>
      </c>
      <c r="M34" s="71">
        <v>7918282</v>
      </c>
      <c r="N34" s="72">
        <v>0.71689999999999998</v>
      </c>
      <c r="O34" s="71">
        <v>1189608</v>
      </c>
      <c r="P34" s="71">
        <v>656485</v>
      </c>
      <c r="Q34" s="75">
        <v>0.68889999999999996</v>
      </c>
    </row>
    <row r="35" spans="5:17">
      <c r="E35" s="70" t="s">
        <v>104</v>
      </c>
      <c r="F35" s="71">
        <v>23955720</v>
      </c>
      <c r="G35" s="71">
        <v>21222502</v>
      </c>
      <c r="H35" s="72">
        <v>0.81830000000000003</v>
      </c>
      <c r="I35" s="71">
        <v>3577848</v>
      </c>
      <c r="J35" s="71">
        <v>1407966</v>
      </c>
      <c r="K35" s="72">
        <v>0.32250000000000001</v>
      </c>
      <c r="L35" s="71">
        <v>9039828</v>
      </c>
      <c r="M35" s="71">
        <v>8096215</v>
      </c>
      <c r="N35" s="72">
        <v>0.7903</v>
      </c>
      <c r="O35" s="71">
        <v>56568</v>
      </c>
      <c r="P35" s="71">
        <v>14898</v>
      </c>
      <c r="Q35" s="75">
        <v>0.18509999999999999</v>
      </c>
    </row>
    <row r="36" spans="5:17">
      <c r="E36" s="70" t="s">
        <v>105</v>
      </c>
      <c r="F36" s="71">
        <v>9493212</v>
      </c>
      <c r="G36" s="71">
        <v>8440001</v>
      </c>
      <c r="H36" s="72">
        <v>0.80730000000000002</v>
      </c>
      <c r="I36" s="71">
        <v>495636</v>
      </c>
      <c r="J36" s="71">
        <v>184326</v>
      </c>
      <c r="K36" s="72">
        <v>0.47199999999999998</v>
      </c>
      <c r="L36" s="71">
        <v>2038608</v>
      </c>
      <c r="M36" s="71">
        <v>1910841</v>
      </c>
      <c r="N36" s="72">
        <v>0.87160000000000004</v>
      </c>
      <c r="O36" s="71">
        <v>47808</v>
      </c>
      <c r="P36" s="71">
        <v>44448</v>
      </c>
      <c r="Q36" s="75">
        <v>0.84289999999999998</v>
      </c>
    </row>
    <row r="37" spans="5:17">
      <c r="E37" s="76" t="s">
        <v>106</v>
      </c>
      <c r="F37" s="77">
        <v>7068888</v>
      </c>
      <c r="G37" s="77">
        <v>6320376</v>
      </c>
      <c r="H37" s="78">
        <v>0.77749999999999997</v>
      </c>
      <c r="I37" s="79" t="s">
        <v>54</v>
      </c>
      <c r="J37" s="79" t="s">
        <v>54</v>
      </c>
      <c r="K37" s="80" t="s">
        <v>54</v>
      </c>
      <c r="L37" s="77">
        <v>907956</v>
      </c>
      <c r="M37" s="77">
        <v>580799</v>
      </c>
      <c r="N37" s="78">
        <v>0.55159999999999998</v>
      </c>
      <c r="O37" s="77">
        <v>48108</v>
      </c>
      <c r="P37" s="77">
        <v>16130</v>
      </c>
      <c r="Q37" s="81">
        <v>0.16550000000000001</v>
      </c>
    </row>
  </sheetData>
  <mergeCells count="12">
    <mergeCell ref="E29:E30"/>
    <mergeCell ref="F29:H29"/>
    <mergeCell ref="I29:K29"/>
    <mergeCell ref="L29:N29"/>
    <mergeCell ref="O29:Q29"/>
    <mergeCell ref="Q3:S3"/>
    <mergeCell ref="T3:V3"/>
    <mergeCell ref="B3:D3"/>
    <mergeCell ref="E3:G3"/>
    <mergeCell ref="H3:J3"/>
    <mergeCell ref="K3:M3"/>
    <mergeCell ref="N3:P3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58"/>
  <sheetViews>
    <sheetView showGridLines="0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/>
  <cols>
    <col min="1" max="1" width="13.7109375" customWidth="1"/>
    <col min="2" max="2" width="7.7109375" customWidth="1"/>
    <col min="3" max="3" width="45.28515625" customWidth="1"/>
    <col min="4" max="27" width="10.7109375" customWidth="1"/>
  </cols>
  <sheetData>
    <row r="6" spans="3:17" ht="12.75" customHeight="1">
      <c r="C6" s="166" t="s">
        <v>189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3:17" ht="12.75" customHeight="1"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</row>
    <row r="8" spans="3:17" ht="12.7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3:17" ht="12.75" customHeight="1"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</row>
    <row r="11" spans="3:17" ht="21.75" customHeight="1">
      <c r="C11" s="215" t="s">
        <v>133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</row>
    <row r="12" spans="3:17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</row>
    <row r="13" spans="3:17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</row>
    <row r="14" spans="3:17"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</row>
    <row r="15" spans="3:17"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</row>
    <row r="16" spans="3:17"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</row>
    <row r="19" spans="3:28" ht="41.25" customHeight="1">
      <c r="C19" s="237" t="s">
        <v>40</v>
      </c>
      <c r="D19" s="234" t="s">
        <v>10</v>
      </c>
      <c r="E19" s="235"/>
      <c r="F19" s="236"/>
      <c r="G19" s="234" t="s">
        <v>11</v>
      </c>
      <c r="H19" s="235"/>
      <c r="I19" s="236"/>
      <c r="J19" s="234" t="s">
        <v>12</v>
      </c>
      <c r="K19" s="235"/>
      <c r="L19" s="236"/>
      <c r="M19" s="234" t="s">
        <v>13</v>
      </c>
      <c r="N19" s="235"/>
      <c r="O19" s="236"/>
      <c r="P19" s="234" t="s">
        <v>14</v>
      </c>
      <c r="Q19" s="235"/>
      <c r="R19" s="236"/>
      <c r="S19" s="234" t="s">
        <v>15</v>
      </c>
      <c r="T19" s="235"/>
      <c r="U19" s="236"/>
      <c r="V19" s="234" t="s">
        <v>16</v>
      </c>
      <c r="W19" s="235"/>
      <c r="X19" s="236"/>
      <c r="Y19" s="234" t="s">
        <v>17</v>
      </c>
      <c r="Z19" s="235"/>
      <c r="AA19" s="236"/>
    </row>
    <row r="20" spans="3:28">
      <c r="C20" s="238"/>
      <c r="D20" s="15" t="s">
        <v>0</v>
      </c>
      <c r="E20" s="16" t="s">
        <v>8</v>
      </c>
      <c r="F20" s="17" t="s">
        <v>7</v>
      </c>
      <c r="G20" s="15" t="s">
        <v>0</v>
      </c>
      <c r="H20" s="16" t="s">
        <v>1</v>
      </c>
      <c r="I20" s="17" t="s">
        <v>7</v>
      </c>
      <c r="J20" s="15" t="s">
        <v>0</v>
      </c>
      <c r="K20" s="16" t="s">
        <v>1</v>
      </c>
      <c r="L20" s="17" t="s">
        <v>7</v>
      </c>
      <c r="M20" s="15" t="s">
        <v>0</v>
      </c>
      <c r="N20" s="16" t="s">
        <v>1</v>
      </c>
      <c r="O20" s="17" t="s">
        <v>7</v>
      </c>
      <c r="P20" s="15" t="s">
        <v>0</v>
      </c>
      <c r="Q20" s="16" t="s">
        <v>1</v>
      </c>
      <c r="R20" s="17" t="s">
        <v>7</v>
      </c>
      <c r="S20" s="15" t="s">
        <v>0</v>
      </c>
      <c r="T20" s="16" t="s">
        <v>1</v>
      </c>
      <c r="U20" s="17" t="s">
        <v>7</v>
      </c>
      <c r="V20" s="15" t="s">
        <v>0</v>
      </c>
      <c r="W20" s="16" t="s">
        <v>1</v>
      </c>
      <c r="X20" s="17" t="s">
        <v>7</v>
      </c>
      <c r="Y20" s="15" t="s">
        <v>0</v>
      </c>
      <c r="Z20" s="16" t="s">
        <v>1</v>
      </c>
      <c r="AA20" s="17" t="s">
        <v>7</v>
      </c>
    </row>
    <row r="21" spans="3:28">
      <c r="C21" s="18" t="s">
        <v>18</v>
      </c>
      <c r="D21" s="19">
        <v>2365812</v>
      </c>
      <c r="E21" s="20">
        <v>1649494</v>
      </c>
      <c r="F21" s="21">
        <f>IFERROR(E21/D21,"-")</f>
        <v>0.69722108096501323</v>
      </c>
      <c r="G21" s="19">
        <v>720768</v>
      </c>
      <c r="H21" s="20">
        <v>447697</v>
      </c>
      <c r="I21" s="21">
        <f>IFERROR(H21/G21,"-")</f>
        <v>0.62113884079204407</v>
      </c>
      <c r="J21" s="19">
        <v>610512</v>
      </c>
      <c r="K21" s="20">
        <v>482541</v>
      </c>
      <c r="L21" s="21">
        <f>IFERROR(K21/J21,"-")</f>
        <v>0.79038741253243183</v>
      </c>
      <c r="M21" s="19">
        <v>789588</v>
      </c>
      <c r="N21" s="20">
        <v>438578</v>
      </c>
      <c r="O21" s="21">
        <f>IFERROR(N21/M21,"-")</f>
        <v>0.55545170392660481</v>
      </c>
      <c r="P21" s="19">
        <v>42204</v>
      </c>
      <c r="Q21" s="20">
        <v>19148</v>
      </c>
      <c r="R21" s="21">
        <f>IFERROR(Q21/P21,"-")</f>
        <v>0.45370107098853191</v>
      </c>
      <c r="S21" s="19">
        <v>14808</v>
      </c>
      <c r="T21" s="20">
        <v>12216</v>
      </c>
      <c r="U21" s="21">
        <f>IFERROR(T21/S21,"-")</f>
        <v>0.82495948136142627</v>
      </c>
      <c r="V21" s="19">
        <v>26712</v>
      </c>
      <c r="W21" s="20">
        <v>6976</v>
      </c>
      <c r="X21" s="21">
        <f>IFERROR(W21/V21,"-")</f>
        <v>0.2611560347409404</v>
      </c>
      <c r="Y21" s="22">
        <f>V21+S21+P21+M21+J21+G21+D21</f>
        <v>4570404</v>
      </c>
      <c r="Z21" s="22">
        <f>W21+T21+Q21+N21+K21+H21+E21</f>
        <v>3056650</v>
      </c>
      <c r="AA21" s="23">
        <f>IFERROR(Z21/Y21,"-")</f>
        <v>0.66879208052504768</v>
      </c>
    </row>
    <row r="22" spans="3:28" ht="36">
      <c r="C22" s="24" t="s">
        <v>19</v>
      </c>
      <c r="D22" s="19">
        <v>261168</v>
      </c>
      <c r="E22" s="20">
        <v>221662</v>
      </c>
      <c r="F22" s="21">
        <f t="shared" ref="F22:F41" si="0">IFERROR(E22/D22,"-")</f>
        <v>0.84873338234393192</v>
      </c>
      <c r="G22" s="19">
        <v>0</v>
      </c>
      <c r="H22" s="20">
        <v>0</v>
      </c>
      <c r="I22" s="21" t="str">
        <f t="shared" ref="I22:I41" si="1">IFERROR(H22/G22,"-")</f>
        <v>-</v>
      </c>
      <c r="J22" s="19">
        <v>298980</v>
      </c>
      <c r="K22" s="20">
        <v>264325</v>
      </c>
      <c r="L22" s="21">
        <f t="shared" ref="L22:L41" si="2">IFERROR(K22/J22,"-")</f>
        <v>0.88408923673824336</v>
      </c>
      <c r="M22" s="19">
        <v>197304</v>
      </c>
      <c r="N22" s="20">
        <v>197330</v>
      </c>
      <c r="O22" s="21">
        <f t="shared" ref="O22:O41" si="3">IFERROR(N22/M22,"-")</f>
        <v>1.0001317763451323</v>
      </c>
      <c r="P22" s="19">
        <v>0</v>
      </c>
      <c r="Q22" s="20">
        <v>0</v>
      </c>
      <c r="R22" s="21" t="str">
        <f t="shared" ref="R22:R41" si="4">IFERROR(Q22/P22,"-")</f>
        <v>-</v>
      </c>
      <c r="S22" s="19">
        <v>0</v>
      </c>
      <c r="T22" s="20">
        <v>0</v>
      </c>
      <c r="U22" s="21" t="str">
        <f t="shared" ref="U22:U41" si="5">IFERROR(T22/S22,"-")</f>
        <v>-</v>
      </c>
      <c r="V22" s="19">
        <v>0</v>
      </c>
      <c r="W22" s="20">
        <v>0</v>
      </c>
      <c r="X22" s="21" t="str">
        <f t="shared" ref="X22:X41" si="6">IFERROR(W22/V22,"-")</f>
        <v>-</v>
      </c>
      <c r="Y22" s="22">
        <f t="shared" ref="Y22:Y41" si="7">V22+S22+P22+M22+J22+G22+D22</f>
        <v>757452</v>
      </c>
      <c r="Z22" s="22">
        <f t="shared" ref="Z22:Z41" si="8">W22+T22+Q22+N22+K22+H22+E22</f>
        <v>683317</v>
      </c>
      <c r="AA22" s="23">
        <f t="shared" ref="AA22:AA41" si="9">IFERROR(Z22/Y22,"-")</f>
        <v>0.90212581127252944</v>
      </c>
    </row>
    <row r="23" spans="3:28" ht="24">
      <c r="C23" s="24" t="s">
        <v>20</v>
      </c>
      <c r="D23" s="19">
        <v>148428</v>
      </c>
      <c r="E23" s="20">
        <v>120814</v>
      </c>
      <c r="F23" s="21">
        <f t="shared" si="0"/>
        <v>0.8139569353491255</v>
      </c>
      <c r="G23" s="19">
        <v>0</v>
      </c>
      <c r="H23" s="20">
        <v>0</v>
      </c>
      <c r="I23" s="21" t="str">
        <f t="shared" si="1"/>
        <v>-</v>
      </c>
      <c r="J23" s="19">
        <v>434892</v>
      </c>
      <c r="K23" s="20">
        <v>379337</v>
      </c>
      <c r="L23" s="21">
        <f t="shared" si="2"/>
        <v>0.87225564048085502</v>
      </c>
      <c r="M23" s="19">
        <v>111612</v>
      </c>
      <c r="N23" s="20">
        <v>111114</v>
      </c>
      <c r="O23" s="21">
        <f t="shared" si="3"/>
        <v>0.99553811418127081</v>
      </c>
      <c r="P23" s="19">
        <v>0</v>
      </c>
      <c r="Q23" s="20">
        <v>0</v>
      </c>
      <c r="R23" s="21" t="str">
        <f t="shared" si="4"/>
        <v>-</v>
      </c>
      <c r="S23" s="19">
        <v>118140</v>
      </c>
      <c r="T23" s="20">
        <v>112953</v>
      </c>
      <c r="U23" s="21">
        <f t="shared" si="5"/>
        <v>0.95609446419502286</v>
      </c>
      <c r="V23" s="19">
        <v>166404</v>
      </c>
      <c r="W23" s="20">
        <v>145291</v>
      </c>
      <c r="X23" s="21">
        <f t="shared" si="6"/>
        <v>0.87312204033556884</v>
      </c>
      <c r="Y23" s="22">
        <f t="shared" si="7"/>
        <v>979476</v>
      </c>
      <c r="Z23" s="22">
        <f t="shared" si="8"/>
        <v>869509</v>
      </c>
      <c r="AA23" s="23">
        <f t="shared" si="9"/>
        <v>0.88772874475740093</v>
      </c>
    </row>
    <row r="24" spans="3:28">
      <c r="C24" s="24" t="s">
        <v>21</v>
      </c>
      <c r="D24" s="19">
        <v>2982312</v>
      </c>
      <c r="E24" s="20">
        <v>1731319</v>
      </c>
      <c r="F24" s="21">
        <f t="shared" si="0"/>
        <v>0.5805291331021033</v>
      </c>
      <c r="G24" s="19">
        <v>1590120</v>
      </c>
      <c r="H24" s="20">
        <v>1215614</v>
      </c>
      <c r="I24" s="21">
        <f t="shared" si="1"/>
        <v>0.7644794103589666</v>
      </c>
      <c r="J24" s="19">
        <v>1808028</v>
      </c>
      <c r="K24" s="20">
        <v>1624695</v>
      </c>
      <c r="L24" s="21">
        <f t="shared" si="2"/>
        <v>0.89860057476985977</v>
      </c>
      <c r="M24" s="19">
        <v>6869016</v>
      </c>
      <c r="N24" s="20">
        <v>5573867</v>
      </c>
      <c r="O24" s="21">
        <f t="shared" si="3"/>
        <v>0.81145057749173977</v>
      </c>
      <c r="P24" s="19">
        <v>252516</v>
      </c>
      <c r="Q24" s="20">
        <v>193542</v>
      </c>
      <c r="R24" s="21">
        <f t="shared" si="4"/>
        <v>0.76645440288932187</v>
      </c>
      <c r="S24" s="19">
        <v>593736</v>
      </c>
      <c r="T24" s="20">
        <v>506486</v>
      </c>
      <c r="U24" s="21">
        <f t="shared" si="5"/>
        <v>0.85304916663298169</v>
      </c>
      <c r="V24" s="19">
        <v>453504</v>
      </c>
      <c r="W24" s="20">
        <v>389279</v>
      </c>
      <c r="X24" s="21">
        <f t="shared" si="6"/>
        <v>0.85838052145074795</v>
      </c>
      <c r="Y24" s="22">
        <f t="shared" si="7"/>
        <v>14549232</v>
      </c>
      <c r="Z24" s="22">
        <f t="shared" si="8"/>
        <v>11234802</v>
      </c>
      <c r="AA24" s="23">
        <f t="shared" si="9"/>
        <v>0.77219209921183474</v>
      </c>
      <c r="AB24" s="123"/>
    </row>
    <row r="25" spans="3:28" ht="24">
      <c r="C25" s="24" t="s">
        <v>22</v>
      </c>
      <c r="D25" s="19">
        <v>91428</v>
      </c>
      <c r="E25" s="20">
        <v>75838</v>
      </c>
      <c r="F25" s="21">
        <f t="shared" si="0"/>
        <v>0.82948330927068292</v>
      </c>
      <c r="G25" s="19">
        <v>109812</v>
      </c>
      <c r="H25" s="20">
        <v>86072</v>
      </c>
      <c r="I25" s="21">
        <f t="shared" si="1"/>
        <v>0.78381233380686988</v>
      </c>
      <c r="J25" s="19">
        <v>263472</v>
      </c>
      <c r="K25" s="20">
        <v>232170</v>
      </c>
      <c r="L25" s="21">
        <f t="shared" si="2"/>
        <v>0.88119420659500824</v>
      </c>
      <c r="M25" s="19">
        <v>90672</v>
      </c>
      <c r="N25" s="20">
        <v>88389</v>
      </c>
      <c r="O25" s="21">
        <f t="shared" si="3"/>
        <v>0.97482133403917415</v>
      </c>
      <c r="P25" s="19">
        <v>0</v>
      </c>
      <c r="Q25" s="20">
        <v>0</v>
      </c>
      <c r="R25" s="21" t="str">
        <f t="shared" si="4"/>
        <v>-</v>
      </c>
      <c r="S25" s="19">
        <v>0</v>
      </c>
      <c r="T25" s="20">
        <v>0</v>
      </c>
      <c r="U25" s="21" t="str">
        <f t="shared" si="5"/>
        <v>-</v>
      </c>
      <c r="V25" s="19">
        <v>0</v>
      </c>
      <c r="W25" s="20">
        <v>0</v>
      </c>
      <c r="X25" s="21" t="str">
        <f t="shared" si="6"/>
        <v>-</v>
      </c>
      <c r="Y25" s="22">
        <f t="shared" si="7"/>
        <v>555384</v>
      </c>
      <c r="Z25" s="22">
        <f t="shared" si="8"/>
        <v>482469</v>
      </c>
      <c r="AA25" s="23">
        <f t="shared" si="9"/>
        <v>0.86871245840715616</v>
      </c>
    </row>
    <row r="26" spans="3:28" ht="24">
      <c r="C26" s="24" t="s">
        <v>23</v>
      </c>
      <c r="D26" s="19">
        <v>54816</v>
      </c>
      <c r="E26" s="20">
        <v>50739</v>
      </c>
      <c r="F26" s="21">
        <f t="shared" si="0"/>
        <v>0.9256239054290718</v>
      </c>
      <c r="G26" s="19">
        <v>188448</v>
      </c>
      <c r="H26" s="20">
        <v>180574</v>
      </c>
      <c r="I26" s="21">
        <f t="shared" si="1"/>
        <v>0.95821659025301409</v>
      </c>
      <c r="J26" s="19">
        <v>376236</v>
      </c>
      <c r="K26" s="20">
        <v>333499</v>
      </c>
      <c r="L26" s="21">
        <f t="shared" si="2"/>
        <v>0.88640906239700612</v>
      </c>
      <c r="M26" s="19">
        <v>186768</v>
      </c>
      <c r="N26" s="20">
        <v>180054</v>
      </c>
      <c r="O26" s="21">
        <f t="shared" si="3"/>
        <v>0.96405165767154977</v>
      </c>
      <c r="P26" s="19">
        <v>0</v>
      </c>
      <c r="Q26" s="20">
        <v>0</v>
      </c>
      <c r="R26" s="21" t="str">
        <f t="shared" si="4"/>
        <v>-</v>
      </c>
      <c r="S26" s="19">
        <v>0</v>
      </c>
      <c r="T26" s="20">
        <v>0</v>
      </c>
      <c r="U26" s="21" t="str">
        <f t="shared" si="5"/>
        <v>-</v>
      </c>
      <c r="V26" s="19">
        <v>0</v>
      </c>
      <c r="W26" s="20">
        <v>0</v>
      </c>
      <c r="X26" s="21" t="str">
        <f t="shared" si="6"/>
        <v>-</v>
      </c>
      <c r="Y26" s="22">
        <f t="shared" si="7"/>
        <v>806268</v>
      </c>
      <c r="Z26" s="22">
        <f t="shared" si="8"/>
        <v>744866</v>
      </c>
      <c r="AA26" s="23">
        <f t="shared" si="9"/>
        <v>0.92384418084309439</v>
      </c>
    </row>
    <row r="27" spans="3:28" ht="24">
      <c r="C27" s="24" t="s">
        <v>24</v>
      </c>
      <c r="D27" s="19">
        <v>125808</v>
      </c>
      <c r="E27" s="20">
        <v>100742</v>
      </c>
      <c r="F27" s="21">
        <f t="shared" si="0"/>
        <v>0.80075988808342868</v>
      </c>
      <c r="G27" s="19">
        <v>198816</v>
      </c>
      <c r="H27" s="20">
        <v>185062</v>
      </c>
      <c r="I27" s="21">
        <f t="shared" si="1"/>
        <v>0.93082045710606787</v>
      </c>
      <c r="J27" s="19">
        <v>437556</v>
      </c>
      <c r="K27" s="20">
        <v>383750</v>
      </c>
      <c r="L27" s="21">
        <f t="shared" si="2"/>
        <v>0.87703059722641219</v>
      </c>
      <c r="M27" s="19">
        <v>51996</v>
      </c>
      <c r="N27" s="20">
        <v>49559</v>
      </c>
      <c r="O27" s="21">
        <f t="shared" si="3"/>
        <v>0.95313101007769829</v>
      </c>
      <c r="P27" s="19">
        <v>0</v>
      </c>
      <c r="Q27" s="20">
        <v>0</v>
      </c>
      <c r="R27" s="21" t="str">
        <f t="shared" si="4"/>
        <v>-</v>
      </c>
      <c r="S27" s="19">
        <v>0</v>
      </c>
      <c r="T27" s="20">
        <v>0</v>
      </c>
      <c r="U27" s="21" t="str">
        <f t="shared" si="5"/>
        <v>-</v>
      </c>
      <c r="V27" s="19">
        <v>0</v>
      </c>
      <c r="W27" s="20">
        <v>0</v>
      </c>
      <c r="X27" s="21" t="str">
        <f t="shared" si="6"/>
        <v>-</v>
      </c>
      <c r="Y27" s="22">
        <f t="shared" si="7"/>
        <v>814176</v>
      </c>
      <c r="Z27" s="22">
        <f t="shared" si="8"/>
        <v>719113</v>
      </c>
      <c r="AA27" s="23">
        <f t="shared" si="9"/>
        <v>0.88324023306999966</v>
      </c>
    </row>
    <row r="28" spans="3:28" ht="24">
      <c r="C28" s="24" t="s">
        <v>25</v>
      </c>
      <c r="D28" s="19">
        <v>413136</v>
      </c>
      <c r="E28" s="20">
        <v>353489</v>
      </c>
      <c r="F28" s="21">
        <f t="shared" si="0"/>
        <v>0.85562381394988574</v>
      </c>
      <c r="G28" s="19">
        <v>194652</v>
      </c>
      <c r="H28" s="20">
        <v>181869</v>
      </c>
      <c r="I28" s="21">
        <f t="shared" si="1"/>
        <v>0.93432895629122747</v>
      </c>
      <c r="J28" s="19">
        <v>461184</v>
      </c>
      <c r="K28" s="20">
        <v>412996</v>
      </c>
      <c r="L28" s="21">
        <f t="shared" si="2"/>
        <v>0.89551242020538435</v>
      </c>
      <c r="M28" s="19">
        <v>97668</v>
      </c>
      <c r="N28" s="20">
        <v>96286</v>
      </c>
      <c r="O28" s="21">
        <f t="shared" si="3"/>
        <v>0.98585002252528975</v>
      </c>
      <c r="P28" s="19">
        <v>30888</v>
      </c>
      <c r="Q28" s="20">
        <v>30692</v>
      </c>
      <c r="R28" s="21">
        <f t="shared" si="4"/>
        <v>0.99365449365449365</v>
      </c>
      <c r="S28" s="19">
        <v>106932</v>
      </c>
      <c r="T28" s="20">
        <v>106021</v>
      </c>
      <c r="U28" s="21">
        <f t="shared" si="5"/>
        <v>0.99148056708936516</v>
      </c>
      <c r="V28" s="19">
        <v>123768</v>
      </c>
      <c r="W28" s="20">
        <v>102977</v>
      </c>
      <c r="X28" s="21">
        <f t="shared" si="6"/>
        <v>0.83201635317691169</v>
      </c>
      <c r="Y28" s="22">
        <f t="shared" si="7"/>
        <v>1428228</v>
      </c>
      <c r="Z28" s="22">
        <f t="shared" si="8"/>
        <v>1284330</v>
      </c>
      <c r="AA28" s="23">
        <f t="shared" si="9"/>
        <v>0.89924717902183682</v>
      </c>
    </row>
    <row r="29" spans="3:28" ht="24">
      <c r="C29" s="24" t="s">
        <v>26</v>
      </c>
      <c r="D29" s="19">
        <v>239508</v>
      </c>
      <c r="E29" s="20">
        <v>176073</v>
      </c>
      <c r="F29" s="21">
        <f t="shared" si="0"/>
        <v>0.73514454631995596</v>
      </c>
      <c r="G29" s="19">
        <v>224712</v>
      </c>
      <c r="H29" s="20">
        <v>206343</v>
      </c>
      <c r="I29" s="21">
        <f t="shared" si="1"/>
        <v>0.91825536686959308</v>
      </c>
      <c r="J29" s="19">
        <v>338088</v>
      </c>
      <c r="K29" s="20">
        <v>298931</v>
      </c>
      <c r="L29" s="21">
        <f t="shared" si="2"/>
        <v>0.88418104162229949</v>
      </c>
      <c r="M29" s="19">
        <v>100404</v>
      </c>
      <c r="N29" s="20">
        <v>99024</v>
      </c>
      <c r="O29" s="21">
        <f t="shared" si="3"/>
        <v>0.98625552766822044</v>
      </c>
      <c r="P29" s="19">
        <v>8688</v>
      </c>
      <c r="Q29" s="20">
        <v>8699</v>
      </c>
      <c r="R29" s="21">
        <f t="shared" si="4"/>
        <v>1.0012661141804788</v>
      </c>
      <c r="S29" s="19">
        <v>189588</v>
      </c>
      <c r="T29" s="20">
        <v>189517</v>
      </c>
      <c r="U29" s="21">
        <f t="shared" si="5"/>
        <v>0.99962550372386438</v>
      </c>
      <c r="V29" s="19">
        <v>5988</v>
      </c>
      <c r="W29" s="20">
        <v>0</v>
      </c>
      <c r="X29" s="21">
        <f t="shared" si="6"/>
        <v>0</v>
      </c>
      <c r="Y29" s="22">
        <f t="shared" si="7"/>
        <v>1106976</v>
      </c>
      <c r="Z29" s="22">
        <f t="shared" si="8"/>
        <v>978587</v>
      </c>
      <c r="AA29" s="23">
        <f t="shared" si="9"/>
        <v>0.88401826236521841</v>
      </c>
    </row>
    <row r="30" spans="3:28">
      <c r="C30" s="24" t="s">
        <v>27</v>
      </c>
      <c r="D30" s="19">
        <v>2329728</v>
      </c>
      <c r="E30" s="20">
        <v>1803919</v>
      </c>
      <c r="F30" s="21">
        <f t="shared" si="0"/>
        <v>0.77430455400802156</v>
      </c>
      <c r="G30" s="19">
        <v>936840</v>
      </c>
      <c r="H30" s="20">
        <v>786351</v>
      </c>
      <c r="I30" s="21">
        <f t="shared" si="1"/>
        <v>0.83936531318047902</v>
      </c>
      <c r="J30" s="19">
        <v>644832</v>
      </c>
      <c r="K30" s="20">
        <v>578083</v>
      </c>
      <c r="L30" s="21">
        <f t="shared" si="2"/>
        <v>0.89648621656493477</v>
      </c>
      <c r="M30" s="19">
        <v>306468</v>
      </c>
      <c r="N30" s="20">
        <v>258639</v>
      </c>
      <c r="O30" s="21">
        <f t="shared" si="3"/>
        <v>0.84393476643564747</v>
      </c>
      <c r="P30" s="19">
        <v>728784</v>
      </c>
      <c r="Q30" s="20">
        <v>517263</v>
      </c>
      <c r="R30" s="21">
        <f t="shared" si="4"/>
        <v>0.70976174010406379</v>
      </c>
      <c r="S30" s="19">
        <v>1007448</v>
      </c>
      <c r="T30" s="20">
        <v>737646</v>
      </c>
      <c r="U30" s="21">
        <f t="shared" si="5"/>
        <v>0.73219262929699602</v>
      </c>
      <c r="V30" s="19">
        <v>704616</v>
      </c>
      <c r="W30" s="20">
        <v>543922</v>
      </c>
      <c r="X30" s="21">
        <f t="shared" si="6"/>
        <v>0.77194102887246385</v>
      </c>
      <c r="Y30" s="22">
        <f t="shared" si="7"/>
        <v>6658716</v>
      </c>
      <c r="Z30" s="22">
        <f t="shared" si="8"/>
        <v>5225823</v>
      </c>
      <c r="AA30" s="23">
        <f t="shared" si="9"/>
        <v>0.7848094137067867</v>
      </c>
    </row>
    <row r="31" spans="3:28">
      <c r="C31" s="24" t="s">
        <v>28</v>
      </c>
      <c r="D31" s="19">
        <v>4112916</v>
      </c>
      <c r="E31" s="20">
        <v>3046229</v>
      </c>
      <c r="F31" s="21">
        <f t="shared" si="0"/>
        <v>0.74064945649266845</v>
      </c>
      <c r="G31" s="19">
        <v>1843668</v>
      </c>
      <c r="H31" s="20">
        <v>1103504</v>
      </c>
      <c r="I31" s="21">
        <f t="shared" si="1"/>
        <v>0.59853726375898486</v>
      </c>
      <c r="J31" s="19">
        <v>1058496</v>
      </c>
      <c r="K31" s="20">
        <v>962308</v>
      </c>
      <c r="L31" s="21">
        <f t="shared" si="2"/>
        <v>0.90912766793639277</v>
      </c>
      <c r="M31" s="19">
        <v>824532</v>
      </c>
      <c r="N31" s="20">
        <v>798843</v>
      </c>
      <c r="O31" s="21">
        <f t="shared" si="3"/>
        <v>0.96884414431459298</v>
      </c>
      <c r="P31" s="19">
        <v>841920</v>
      </c>
      <c r="Q31" s="20">
        <v>425439</v>
      </c>
      <c r="R31" s="21">
        <f t="shared" si="4"/>
        <v>0.50531998289623714</v>
      </c>
      <c r="S31" s="19">
        <v>427812</v>
      </c>
      <c r="T31" s="20">
        <v>396140</v>
      </c>
      <c r="U31" s="21">
        <f t="shared" si="5"/>
        <v>0.92596748104307502</v>
      </c>
      <c r="V31" s="19">
        <v>204012</v>
      </c>
      <c r="W31" s="20">
        <v>165767</v>
      </c>
      <c r="X31" s="21">
        <f t="shared" si="6"/>
        <v>0.81253553712526716</v>
      </c>
      <c r="Y31" s="22">
        <f t="shared" si="7"/>
        <v>9313356</v>
      </c>
      <c r="Z31" s="22">
        <f t="shared" si="8"/>
        <v>6898230</v>
      </c>
      <c r="AA31" s="23">
        <f t="shared" si="9"/>
        <v>0.74068144716040063</v>
      </c>
    </row>
    <row r="32" spans="3:28" ht="24">
      <c r="C32" s="24" t="s">
        <v>29</v>
      </c>
      <c r="D32" s="19">
        <v>1831668</v>
      </c>
      <c r="E32" s="20">
        <v>1635299</v>
      </c>
      <c r="F32" s="21">
        <f t="shared" si="0"/>
        <v>0.89279225274449303</v>
      </c>
      <c r="G32" s="19">
        <v>321684</v>
      </c>
      <c r="H32" s="20">
        <v>300968</v>
      </c>
      <c r="I32" s="21">
        <f t="shared" si="1"/>
        <v>0.9356013976448937</v>
      </c>
      <c r="J32" s="19">
        <v>325272</v>
      </c>
      <c r="K32" s="20">
        <v>300750</v>
      </c>
      <c r="L32" s="21">
        <f t="shared" si="2"/>
        <v>0.92461078727956914</v>
      </c>
      <c r="M32" s="19">
        <v>9996</v>
      </c>
      <c r="N32" s="20">
        <v>9999</v>
      </c>
      <c r="O32" s="21">
        <f t="shared" si="3"/>
        <v>1.0003001200480193</v>
      </c>
      <c r="P32" s="19">
        <v>854352</v>
      </c>
      <c r="Q32" s="20">
        <v>625231</v>
      </c>
      <c r="R32" s="21">
        <f t="shared" si="4"/>
        <v>0.73181896923048106</v>
      </c>
      <c r="S32" s="19">
        <v>223056</v>
      </c>
      <c r="T32" s="20">
        <v>221003</v>
      </c>
      <c r="U32" s="21">
        <f t="shared" si="5"/>
        <v>0.99079603328312171</v>
      </c>
      <c r="V32" s="19">
        <v>187224</v>
      </c>
      <c r="W32" s="20">
        <v>160976</v>
      </c>
      <c r="X32" s="21">
        <f t="shared" si="6"/>
        <v>0.85980429859419738</v>
      </c>
      <c r="Y32" s="22">
        <f t="shared" si="7"/>
        <v>3753252</v>
      </c>
      <c r="Z32" s="22">
        <f t="shared" si="8"/>
        <v>3254226</v>
      </c>
      <c r="AA32" s="23">
        <f t="shared" si="9"/>
        <v>0.86704170143651427</v>
      </c>
    </row>
    <row r="33" spans="1:27">
      <c r="C33" s="24" t="s">
        <v>30</v>
      </c>
      <c r="D33" s="19">
        <v>1044276</v>
      </c>
      <c r="E33" s="20">
        <v>754769</v>
      </c>
      <c r="F33" s="21">
        <f t="shared" si="0"/>
        <v>0.72276773573269903</v>
      </c>
      <c r="G33" s="19">
        <v>998844</v>
      </c>
      <c r="H33" s="20">
        <v>935649</v>
      </c>
      <c r="I33" s="21">
        <f t="shared" si="1"/>
        <v>0.93673186203250958</v>
      </c>
      <c r="J33" s="19">
        <v>413856</v>
      </c>
      <c r="K33" s="20">
        <v>231094</v>
      </c>
      <c r="L33" s="21">
        <f t="shared" si="2"/>
        <v>0.5583922910384288</v>
      </c>
      <c r="M33" s="19">
        <v>732948</v>
      </c>
      <c r="N33" s="20">
        <v>626592</v>
      </c>
      <c r="O33" s="21">
        <f t="shared" si="3"/>
        <v>0.85489284369423202</v>
      </c>
      <c r="P33" s="19">
        <v>3390552</v>
      </c>
      <c r="Q33" s="20">
        <v>3235870</v>
      </c>
      <c r="R33" s="21">
        <f t="shared" si="4"/>
        <v>0.95437852007578705</v>
      </c>
      <c r="S33" s="19">
        <v>1211052</v>
      </c>
      <c r="T33" s="20">
        <v>996310</v>
      </c>
      <c r="U33" s="21">
        <f t="shared" si="5"/>
        <v>0.82268143729583865</v>
      </c>
      <c r="V33" s="19">
        <v>302880</v>
      </c>
      <c r="W33" s="20">
        <v>258803</v>
      </c>
      <c r="X33" s="21">
        <f t="shared" si="6"/>
        <v>0.85447371896460644</v>
      </c>
      <c r="Y33" s="22">
        <f t="shared" si="7"/>
        <v>8094408</v>
      </c>
      <c r="Z33" s="22">
        <f t="shared" si="8"/>
        <v>7039087</v>
      </c>
      <c r="AA33" s="23">
        <f t="shared" si="9"/>
        <v>0.86962344868210251</v>
      </c>
    </row>
    <row r="34" spans="1:27">
      <c r="C34" s="24" t="s">
        <v>31</v>
      </c>
      <c r="D34" s="19">
        <v>1023720</v>
      </c>
      <c r="E34" s="20">
        <v>665161</v>
      </c>
      <c r="F34" s="21">
        <f t="shared" si="0"/>
        <v>0.64974895479232597</v>
      </c>
      <c r="G34" s="19">
        <v>224352</v>
      </c>
      <c r="H34" s="20">
        <v>176869</v>
      </c>
      <c r="I34" s="21">
        <f t="shared" si="1"/>
        <v>0.78835490657538154</v>
      </c>
      <c r="J34" s="19">
        <v>396984</v>
      </c>
      <c r="K34" s="20">
        <v>366545</v>
      </c>
      <c r="L34" s="21">
        <f t="shared" si="2"/>
        <v>0.92332436571750998</v>
      </c>
      <c r="M34" s="19">
        <v>58992</v>
      </c>
      <c r="N34" s="20">
        <v>30554</v>
      </c>
      <c r="O34" s="21">
        <f t="shared" si="3"/>
        <v>0.51793463520477356</v>
      </c>
      <c r="P34" s="19">
        <v>379296</v>
      </c>
      <c r="Q34" s="20">
        <v>317544</v>
      </c>
      <c r="R34" s="21">
        <f t="shared" si="4"/>
        <v>0.83719311566691978</v>
      </c>
      <c r="S34" s="19">
        <v>45516</v>
      </c>
      <c r="T34" s="20">
        <v>40842</v>
      </c>
      <c r="U34" s="21">
        <f t="shared" si="5"/>
        <v>0.89731083575006587</v>
      </c>
      <c r="V34" s="19">
        <v>165228</v>
      </c>
      <c r="W34" s="20">
        <v>136779</v>
      </c>
      <c r="X34" s="21">
        <f t="shared" si="6"/>
        <v>0.8278197399956424</v>
      </c>
      <c r="Y34" s="22">
        <f t="shared" si="7"/>
        <v>2294088</v>
      </c>
      <c r="Z34" s="22">
        <f t="shared" si="8"/>
        <v>1734294</v>
      </c>
      <c r="AA34" s="23">
        <f t="shared" si="9"/>
        <v>0.75598407733269168</v>
      </c>
    </row>
    <row r="35" spans="1:27">
      <c r="C35" s="24" t="s">
        <v>32</v>
      </c>
      <c r="D35" s="19">
        <v>3728196</v>
      </c>
      <c r="E35" s="20">
        <v>3588290</v>
      </c>
      <c r="F35" s="21">
        <f t="shared" si="0"/>
        <v>0.96247353948129333</v>
      </c>
      <c r="G35" s="19">
        <v>704976</v>
      </c>
      <c r="H35" s="20">
        <v>641383</v>
      </c>
      <c r="I35" s="21">
        <f t="shared" si="1"/>
        <v>0.90979409228115571</v>
      </c>
      <c r="J35" s="19">
        <v>457008</v>
      </c>
      <c r="K35" s="20">
        <v>376963</v>
      </c>
      <c r="L35" s="21">
        <f t="shared" si="2"/>
        <v>0.82484989321849944</v>
      </c>
      <c r="M35" s="19">
        <v>58992</v>
      </c>
      <c r="N35" s="20">
        <v>36534</v>
      </c>
      <c r="O35" s="21">
        <f t="shared" si="3"/>
        <v>0.61930431244914563</v>
      </c>
      <c r="P35" s="19">
        <v>1049640</v>
      </c>
      <c r="Q35" s="20">
        <v>918931</v>
      </c>
      <c r="R35" s="21" t="s">
        <v>130</v>
      </c>
      <c r="S35" s="19">
        <v>88392</v>
      </c>
      <c r="T35" s="20">
        <v>83596</v>
      </c>
      <c r="U35" s="21">
        <f t="shared" si="5"/>
        <v>0.94574169608109326</v>
      </c>
      <c r="V35" s="19">
        <v>128280</v>
      </c>
      <c r="W35" s="20">
        <v>113670</v>
      </c>
      <c r="X35" s="21">
        <f t="shared" si="6"/>
        <v>0.88610851262862489</v>
      </c>
      <c r="Y35" s="22">
        <f t="shared" si="7"/>
        <v>6215484</v>
      </c>
      <c r="Z35" s="22">
        <f t="shared" si="8"/>
        <v>5759367</v>
      </c>
      <c r="AA35" s="23">
        <f t="shared" si="9"/>
        <v>0.92661601252613635</v>
      </c>
    </row>
    <row r="36" spans="1:27" ht="24">
      <c r="C36" s="24" t="s">
        <v>33</v>
      </c>
      <c r="D36" s="19">
        <v>0</v>
      </c>
      <c r="E36" s="20">
        <v>0</v>
      </c>
      <c r="F36" s="21" t="str">
        <f t="shared" si="0"/>
        <v>-</v>
      </c>
      <c r="G36" s="19">
        <v>0</v>
      </c>
      <c r="H36" s="20">
        <v>0</v>
      </c>
      <c r="I36" s="21" t="str">
        <f t="shared" si="1"/>
        <v>-</v>
      </c>
      <c r="J36" s="19">
        <v>0</v>
      </c>
      <c r="K36" s="20">
        <v>0</v>
      </c>
      <c r="L36" s="21" t="str">
        <f t="shared" si="2"/>
        <v>-</v>
      </c>
      <c r="M36" s="19">
        <v>0</v>
      </c>
      <c r="N36" s="20">
        <v>0</v>
      </c>
      <c r="O36" s="21" t="str">
        <f t="shared" si="3"/>
        <v>-</v>
      </c>
      <c r="P36" s="19">
        <v>1476408</v>
      </c>
      <c r="Q36" s="20">
        <v>1338023</v>
      </c>
      <c r="R36" s="21">
        <f t="shared" si="4"/>
        <v>0.90626913427724587</v>
      </c>
      <c r="S36" s="19">
        <v>0</v>
      </c>
      <c r="T36" s="20">
        <v>0</v>
      </c>
      <c r="U36" s="21" t="str">
        <f t="shared" si="5"/>
        <v>-</v>
      </c>
      <c r="V36" s="19">
        <v>0</v>
      </c>
      <c r="W36" s="20">
        <v>0</v>
      </c>
      <c r="X36" s="21" t="str">
        <f t="shared" si="6"/>
        <v>-</v>
      </c>
      <c r="Y36" s="22">
        <f t="shared" si="7"/>
        <v>1476408</v>
      </c>
      <c r="Z36" s="22">
        <f t="shared" si="8"/>
        <v>1338023</v>
      </c>
      <c r="AA36" s="23">
        <f t="shared" si="9"/>
        <v>0.90626913427724587</v>
      </c>
    </row>
    <row r="37" spans="1:27" ht="24">
      <c r="C37" s="24" t="s">
        <v>34</v>
      </c>
      <c r="D37" s="19">
        <v>1747272</v>
      </c>
      <c r="E37" s="20">
        <v>1582679</v>
      </c>
      <c r="F37" s="21">
        <f t="shared" si="0"/>
        <v>0.90580001281998457</v>
      </c>
      <c r="G37" s="19">
        <v>297288</v>
      </c>
      <c r="H37" s="20">
        <v>279689</v>
      </c>
      <c r="I37" s="21">
        <f t="shared" si="1"/>
        <v>0.94080151233820408</v>
      </c>
      <c r="J37" s="19">
        <v>276936</v>
      </c>
      <c r="K37" s="20">
        <v>247181</v>
      </c>
      <c r="L37" s="21">
        <f t="shared" si="2"/>
        <v>0.89255640292341909</v>
      </c>
      <c r="M37" s="19">
        <v>252852</v>
      </c>
      <c r="N37" s="20">
        <v>247039</v>
      </c>
      <c r="O37" s="21">
        <f t="shared" si="3"/>
        <v>0.97701026687548442</v>
      </c>
      <c r="P37" s="19">
        <v>954756</v>
      </c>
      <c r="Q37" s="20">
        <v>849934</v>
      </c>
      <c r="R37" s="21">
        <f t="shared" si="4"/>
        <v>0.89021069257485685</v>
      </c>
      <c r="S37" s="19">
        <v>479892</v>
      </c>
      <c r="T37" s="20">
        <v>452354</v>
      </c>
      <c r="U37" s="21">
        <f t="shared" si="5"/>
        <v>0.94261625532411464</v>
      </c>
      <c r="V37" s="19">
        <v>154932</v>
      </c>
      <c r="W37" s="20">
        <v>131476</v>
      </c>
      <c r="X37" s="21">
        <f t="shared" si="6"/>
        <v>0.84860454909250504</v>
      </c>
      <c r="Y37" s="22">
        <f t="shared" si="7"/>
        <v>4163928</v>
      </c>
      <c r="Z37" s="22">
        <f t="shared" si="8"/>
        <v>3790352</v>
      </c>
      <c r="AA37" s="23">
        <f t="shared" si="9"/>
        <v>0.91028279067265327</v>
      </c>
    </row>
    <row r="38" spans="1:27">
      <c r="C38" s="24" t="s">
        <v>35</v>
      </c>
      <c r="D38" s="19">
        <v>1230552</v>
      </c>
      <c r="E38" s="20">
        <v>1115014</v>
      </c>
      <c r="F38" s="21">
        <f t="shared" si="0"/>
        <v>0.90610880320376541</v>
      </c>
      <c r="G38" s="19">
        <v>771996</v>
      </c>
      <c r="H38" s="20">
        <v>708755</v>
      </c>
      <c r="I38" s="21">
        <f t="shared" si="1"/>
        <v>0.9180811817677812</v>
      </c>
      <c r="J38" s="19">
        <v>492864</v>
      </c>
      <c r="K38" s="20">
        <v>435839</v>
      </c>
      <c r="L38" s="21">
        <f t="shared" si="2"/>
        <v>0.88429871120633685</v>
      </c>
      <c r="M38" s="19">
        <v>312288</v>
      </c>
      <c r="N38" s="20">
        <v>193017</v>
      </c>
      <c r="O38" s="21">
        <f t="shared" si="3"/>
        <v>0.61807370119889338</v>
      </c>
      <c r="P38" s="19">
        <v>539160</v>
      </c>
      <c r="Q38" s="20">
        <v>467554</v>
      </c>
      <c r="R38" s="21">
        <f t="shared" si="4"/>
        <v>0.86718970250018546</v>
      </c>
      <c r="S38" s="19">
        <v>242664</v>
      </c>
      <c r="T38" s="20">
        <v>229715</v>
      </c>
      <c r="U38" s="21">
        <f t="shared" si="5"/>
        <v>0.94663814986977879</v>
      </c>
      <c r="V38" s="19">
        <v>138744</v>
      </c>
      <c r="W38" s="20">
        <v>102646</v>
      </c>
      <c r="X38" s="21">
        <f t="shared" si="6"/>
        <v>0.73982298333621632</v>
      </c>
      <c r="Y38" s="22">
        <f t="shared" si="7"/>
        <v>3728268</v>
      </c>
      <c r="Z38" s="22">
        <f t="shared" si="8"/>
        <v>3252540</v>
      </c>
      <c r="AA38" s="23">
        <f t="shared" si="9"/>
        <v>0.87239973092063128</v>
      </c>
    </row>
    <row r="39" spans="1:27" ht="24">
      <c r="C39" s="24" t="s">
        <v>36</v>
      </c>
      <c r="D39" s="19">
        <v>1124328</v>
      </c>
      <c r="E39" s="20">
        <v>788918</v>
      </c>
      <c r="F39" s="21">
        <f t="shared" si="0"/>
        <v>0.70167958104752348</v>
      </c>
      <c r="G39" s="19">
        <v>760632</v>
      </c>
      <c r="H39" s="20">
        <v>707386</v>
      </c>
      <c r="I39" s="21">
        <f t="shared" si="1"/>
        <v>0.92999768613468803</v>
      </c>
      <c r="J39" s="19">
        <v>547944</v>
      </c>
      <c r="K39" s="20">
        <v>311014</v>
      </c>
      <c r="L39" s="21">
        <f t="shared" si="2"/>
        <v>0.56760179872395722</v>
      </c>
      <c r="M39" s="19">
        <v>54996</v>
      </c>
      <c r="N39" s="20">
        <v>35490</v>
      </c>
      <c r="O39" s="21">
        <f t="shared" si="3"/>
        <v>0.64531965961160809</v>
      </c>
      <c r="P39" s="19">
        <v>2472444</v>
      </c>
      <c r="Q39" s="20">
        <v>2087142</v>
      </c>
      <c r="R39" s="21">
        <f t="shared" si="4"/>
        <v>0.84416148555841908</v>
      </c>
      <c r="S39" s="19">
        <v>277344</v>
      </c>
      <c r="T39" s="20">
        <v>261875</v>
      </c>
      <c r="U39" s="21">
        <f t="shared" si="5"/>
        <v>0.94422450098073152</v>
      </c>
      <c r="V39" s="19">
        <v>253380</v>
      </c>
      <c r="W39" s="20">
        <v>205251</v>
      </c>
      <c r="X39" s="21">
        <f t="shared" si="6"/>
        <v>0.81005209566658776</v>
      </c>
      <c r="Y39" s="22">
        <f t="shared" si="7"/>
        <v>5491068</v>
      </c>
      <c r="Z39" s="22">
        <f t="shared" si="8"/>
        <v>4397076</v>
      </c>
      <c r="AA39" s="23">
        <f t="shared" si="9"/>
        <v>0.80076881218735585</v>
      </c>
    </row>
    <row r="40" spans="1:27" ht="36">
      <c r="C40" s="24" t="s">
        <v>37</v>
      </c>
      <c r="D40" s="19">
        <v>0</v>
      </c>
      <c r="E40" s="20">
        <v>0</v>
      </c>
      <c r="F40" s="21" t="str">
        <f t="shared" si="0"/>
        <v>-</v>
      </c>
      <c r="G40" s="19">
        <v>0</v>
      </c>
      <c r="H40" s="20">
        <v>0</v>
      </c>
      <c r="I40" s="21" t="str">
        <f t="shared" si="1"/>
        <v>-</v>
      </c>
      <c r="J40" s="19">
        <v>0</v>
      </c>
      <c r="K40" s="20">
        <v>0</v>
      </c>
      <c r="L40" s="21" t="str">
        <f t="shared" si="2"/>
        <v>-</v>
      </c>
      <c r="M40" s="19">
        <v>60000</v>
      </c>
      <c r="N40" s="20">
        <v>39087</v>
      </c>
      <c r="O40" s="21">
        <f t="shared" si="3"/>
        <v>0.65144999999999997</v>
      </c>
      <c r="P40" s="19">
        <v>2512596</v>
      </c>
      <c r="Q40" s="20">
        <v>2131542</v>
      </c>
      <c r="R40" s="21">
        <f t="shared" si="4"/>
        <v>0.84834251109211345</v>
      </c>
      <c r="S40" s="19">
        <v>0</v>
      </c>
      <c r="T40" s="20">
        <v>0</v>
      </c>
      <c r="U40" s="21" t="str">
        <f t="shared" si="5"/>
        <v>-</v>
      </c>
      <c r="V40" s="19">
        <v>210000</v>
      </c>
      <c r="W40" s="20">
        <v>209880</v>
      </c>
      <c r="X40" s="21">
        <f t="shared" si="6"/>
        <v>0.99942857142857144</v>
      </c>
      <c r="Y40" s="22">
        <f t="shared" si="7"/>
        <v>2782596</v>
      </c>
      <c r="Z40" s="22">
        <f t="shared" si="8"/>
        <v>2380509</v>
      </c>
      <c r="AA40" s="23">
        <f t="shared" si="9"/>
        <v>0.85549932509067073</v>
      </c>
    </row>
    <row r="41" spans="1:27" ht="24">
      <c r="C41" s="24" t="s">
        <v>38</v>
      </c>
      <c r="D41" s="19">
        <v>235704</v>
      </c>
      <c r="E41" s="20">
        <v>205203</v>
      </c>
      <c r="F41" s="21">
        <f t="shared" si="0"/>
        <v>0.87059617146930046</v>
      </c>
      <c r="G41" s="19">
        <v>244080</v>
      </c>
      <c r="H41" s="20">
        <v>224769</v>
      </c>
      <c r="I41" s="21">
        <f t="shared" si="1"/>
        <v>0.92088249754178952</v>
      </c>
      <c r="J41" s="19">
        <v>363096</v>
      </c>
      <c r="K41" s="20">
        <v>299319</v>
      </c>
      <c r="L41" s="21">
        <f t="shared" si="2"/>
        <v>0.82435223742481323</v>
      </c>
      <c r="M41" s="19">
        <v>144096</v>
      </c>
      <c r="N41" s="20">
        <v>136932</v>
      </c>
      <c r="O41" s="21">
        <f t="shared" si="3"/>
        <v>0.95028314457028651</v>
      </c>
      <c r="P41" s="19">
        <v>0</v>
      </c>
      <c r="Q41" s="20">
        <v>0</v>
      </c>
      <c r="R41" s="21" t="str">
        <f t="shared" si="4"/>
        <v>-</v>
      </c>
      <c r="S41" s="19">
        <v>4968</v>
      </c>
      <c r="T41" s="20">
        <v>1299</v>
      </c>
      <c r="U41" s="21">
        <f t="shared" si="5"/>
        <v>0.26147342995169082</v>
      </c>
      <c r="V41" s="19">
        <v>0</v>
      </c>
      <c r="W41" s="20">
        <v>0</v>
      </c>
      <c r="X41" s="21" t="str">
        <f t="shared" si="6"/>
        <v>-</v>
      </c>
      <c r="Y41" s="22">
        <f t="shared" si="7"/>
        <v>991944</v>
      </c>
      <c r="Z41" s="22">
        <f t="shared" si="8"/>
        <v>867522</v>
      </c>
      <c r="AA41" s="23">
        <f t="shared" si="9"/>
        <v>0.87456751590815607</v>
      </c>
    </row>
    <row r="42" spans="1:27">
      <c r="C42" s="25" t="s">
        <v>9</v>
      </c>
      <c r="D42" s="26">
        <f>SUM(D21:D41)</f>
        <v>25090776</v>
      </c>
      <c r="E42" s="27">
        <f>SUM(E21:E41)</f>
        <v>19665651</v>
      </c>
      <c r="F42" s="39">
        <f>IFERROR(E42/D42,"-")</f>
        <v>0.78378010309445989</v>
      </c>
      <c r="G42" s="26">
        <f>SUM(G21:G41)</f>
        <v>10331688</v>
      </c>
      <c r="H42" s="27">
        <f>SUM(H21:H41)</f>
        <v>8368554</v>
      </c>
      <c r="I42" s="39">
        <f>IFERROR(H42/G42,"-")</f>
        <v>0.80998903567355107</v>
      </c>
      <c r="J42" s="26">
        <f>SUM(J21:J41)</f>
        <v>10006236</v>
      </c>
      <c r="K42" s="27">
        <f>SUM(K21:K41)</f>
        <v>8521340</v>
      </c>
      <c r="L42" s="39">
        <f>IFERROR(K42/J42,"-")</f>
        <v>0.85160294040636264</v>
      </c>
      <c r="M42" s="26">
        <f>SUM(M21:M41)</f>
        <v>11311188</v>
      </c>
      <c r="N42" s="27">
        <f>SUM(N21:N41)</f>
        <v>9246927</v>
      </c>
      <c r="O42" s="39">
        <f>IFERROR(N42/M42,"-")</f>
        <v>0.81750272385181821</v>
      </c>
      <c r="P42" s="26">
        <f>SUM(P21:P41)</f>
        <v>15534204</v>
      </c>
      <c r="Q42" s="27">
        <f>SUM(Q21:Q41)</f>
        <v>13166554</v>
      </c>
      <c r="R42" s="39">
        <f>IFERROR(Q42/P42,"-")</f>
        <v>0.84758472336271629</v>
      </c>
      <c r="S42" s="26">
        <f>SUM(S21:S41)</f>
        <v>5031348</v>
      </c>
      <c r="T42" s="27">
        <f>SUM(T21:T41)</f>
        <v>4347973</v>
      </c>
      <c r="U42" s="39">
        <f>IFERROR(T42/S42,"-")</f>
        <v>0.86417655864790111</v>
      </c>
      <c r="V42" s="26">
        <f>SUM(V21:V41)</f>
        <v>3225672</v>
      </c>
      <c r="W42" s="27">
        <f>SUM(W21:W41)</f>
        <v>2673693</v>
      </c>
      <c r="X42" s="39">
        <f>IFERROR(W42/V42,"-")</f>
        <v>0.82887937769246223</v>
      </c>
      <c r="Y42" s="26">
        <f>SUM(Y21:Y41)</f>
        <v>80531112</v>
      </c>
      <c r="Z42" s="27">
        <f>SUM(Z21:Z41)</f>
        <v>65990692</v>
      </c>
      <c r="AA42" s="39">
        <f>IFERROR(Z42/Y42,"-")</f>
        <v>0.81944344690037307</v>
      </c>
    </row>
    <row r="44" spans="1:27">
      <c r="A44" s="40"/>
      <c r="B44" s="40"/>
      <c r="C44" s="40"/>
      <c r="D44" s="40"/>
      <c r="E44" s="40"/>
      <c r="F44" s="40"/>
      <c r="G44" s="40"/>
    </row>
    <row r="45" spans="1:27">
      <c r="A45" s="40"/>
      <c r="B45" s="40"/>
      <c r="C45" s="40"/>
      <c r="D45" s="41">
        <v>0.72157490006255343</v>
      </c>
      <c r="E45" s="41">
        <v>0.66787521762154434</v>
      </c>
      <c r="F45" s="40"/>
      <c r="G45" s="40"/>
    </row>
    <row r="46" spans="1:27">
      <c r="A46" s="40"/>
      <c r="B46" s="40"/>
      <c r="C46" s="40"/>
      <c r="D46" s="41"/>
      <c r="E46" s="41"/>
      <c r="F46" s="40"/>
      <c r="G46" s="40"/>
    </row>
    <row r="47" spans="1:27">
      <c r="A47" s="40"/>
      <c r="B47" s="40"/>
      <c r="C47" s="40"/>
      <c r="D47" s="41"/>
      <c r="E47" s="41"/>
      <c r="F47" s="40"/>
      <c r="G47" s="40"/>
    </row>
    <row r="48" spans="1:27">
      <c r="A48" s="40"/>
      <c r="B48" s="40"/>
      <c r="C48" s="40"/>
      <c r="D48" s="41"/>
      <c r="E48" s="41"/>
      <c r="F48" s="40"/>
      <c r="G48" s="40"/>
    </row>
    <row r="49" spans="1:9">
      <c r="A49" s="40"/>
      <c r="B49" s="40"/>
      <c r="C49" s="40"/>
      <c r="D49" s="41"/>
      <c r="E49" s="41"/>
      <c r="F49" s="40"/>
      <c r="G49" s="40"/>
    </row>
    <row r="50" spans="1:9">
      <c r="A50" s="40"/>
      <c r="B50" s="40"/>
      <c r="C50" s="40"/>
      <c r="D50" s="41"/>
      <c r="E50" s="41"/>
      <c r="F50" s="40"/>
      <c r="G50" s="40"/>
    </row>
    <row r="51" spans="1:9">
      <c r="H51" s="62"/>
      <c r="I51" s="62"/>
    </row>
    <row r="52" spans="1:9">
      <c r="H52" s="62"/>
      <c r="I52" s="62"/>
    </row>
    <row r="53" spans="1:9">
      <c r="H53" s="62"/>
      <c r="I53" s="62"/>
    </row>
    <row r="54" spans="1:9">
      <c r="H54" s="62"/>
      <c r="I54" s="62"/>
    </row>
    <row r="55" spans="1:9">
      <c r="H55" s="62"/>
      <c r="I55" s="62"/>
    </row>
    <row r="56" spans="1:9">
      <c r="H56" s="62"/>
      <c r="I56" s="62"/>
    </row>
    <row r="57" spans="1:9">
      <c r="H57" s="62"/>
      <c r="I57" s="62"/>
    </row>
    <row r="58" spans="1:9">
      <c r="H58" s="62"/>
      <c r="I58" s="62"/>
    </row>
  </sheetData>
  <sortState ref="C46:D53">
    <sortCondition descending="1" ref="D46:D53"/>
  </sortState>
  <mergeCells count="11">
    <mergeCell ref="S19:U19"/>
    <mergeCell ref="V19:X19"/>
    <mergeCell ref="Y19:AA19"/>
    <mergeCell ref="C6:Q9"/>
    <mergeCell ref="C11:Q16"/>
    <mergeCell ref="C19:C20"/>
    <mergeCell ref="D19:F19"/>
    <mergeCell ref="G19:I19"/>
    <mergeCell ref="J19:L19"/>
    <mergeCell ref="M19:O19"/>
    <mergeCell ref="P19:R19"/>
  </mergeCells>
  <conditionalFormatting sqref="I21:I41">
    <cfRule type="top10" dxfId="17" priority="17" bottom="1" rank="1"/>
    <cfRule type="top10" dxfId="16" priority="18" rank="1"/>
  </conditionalFormatting>
  <conditionalFormatting sqref="F21:F41">
    <cfRule type="top10" dxfId="15" priority="15" bottom="1" rank="1"/>
    <cfRule type="top10" dxfId="14" priority="16" rank="1"/>
  </conditionalFormatting>
  <conditionalFormatting sqref="L21:L41">
    <cfRule type="top10" dxfId="13" priority="13" bottom="1" rank="1"/>
    <cfRule type="top10" dxfId="12" priority="14" rank="1"/>
  </conditionalFormatting>
  <conditionalFormatting sqref="O21:O41">
    <cfRule type="top10" dxfId="11" priority="11" bottom="1" rank="1"/>
    <cfRule type="top10" dxfId="10" priority="12" rank="1"/>
  </conditionalFormatting>
  <conditionalFormatting sqref="R21:R41">
    <cfRule type="top10" dxfId="9" priority="9" bottom="1" rank="1"/>
    <cfRule type="top10" dxfId="8" priority="10" rank="1"/>
  </conditionalFormatting>
  <conditionalFormatting sqref="U21:U41">
    <cfRule type="top10" dxfId="7" priority="7" bottom="1" rank="1"/>
    <cfRule type="top10" dxfId="6" priority="8" rank="1"/>
  </conditionalFormatting>
  <conditionalFormatting sqref="X21:X41">
    <cfRule type="top10" dxfId="5" priority="5" bottom="1" rank="1"/>
    <cfRule type="top10" dxfId="4" priority="6" rank="1"/>
  </conditionalFormatting>
  <conditionalFormatting sqref="AA21:AA41">
    <cfRule type="top10" dxfId="3" priority="3" bottom="1" rank="1"/>
    <cfRule type="top10" dxfId="2" priority="4" rank="1"/>
  </conditionalFormatting>
  <conditionalFormatting sqref="AA42 X42 U42 R42 O42 L42 I42 F42">
    <cfRule type="top10" dxfId="1" priority="2" rank="1"/>
  </conditionalFormatting>
  <conditionalFormatting sqref="X42 U42 R42 O42 L42 I42 F42">
    <cfRule type="top10" dxfId="0" priority="1" bottom="1" rank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76"/>
  <sheetViews>
    <sheetView showGridLines="0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9.140625" defaultRowHeight="12.75"/>
  <cols>
    <col min="1" max="1" width="13.7109375" style="2" customWidth="1"/>
    <col min="2" max="2" width="7.7109375" style="2" customWidth="1"/>
    <col min="3" max="3" width="36.5703125" style="2" customWidth="1"/>
    <col min="4" max="4" width="11.7109375" style="2" customWidth="1"/>
    <col min="5" max="5" width="11.5703125" style="2" customWidth="1"/>
    <col min="6" max="27" width="10.7109375" style="2" customWidth="1"/>
    <col min="28" max="16384" width="9.140625" style="2"/>
  </cols>
  <sheetData>
    <row r="1" spans="3:18" customFormat="1">
      <c r="C1" s="1"/>
    </row>
    <row r="2" spans="3:18" customFormat="1"/>
    <row r="3" spans="3:18" customFormat="1"/>
    <row r="4" spans="3:18" customFormat="1"/>
    <row r="5" spans="3:18" customFormat="1">
      <c r="C5" s="1"/>
    </row>
    <row r="6" spans="3:18" customFormat="1">
      <c r="C6" s="1"/>
    </row>
    <row r="7" spans="3:18" customFormat="1" ht="13.5" thickBot="1"/>
    <row r="8" spans="3:18" customFormat="1" ht="20.25" customHeight="1">
      <c r="C8" s="163" t="s">
        <v>141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3:18" customFormat="1" ht="12.75" customHeight="1"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3:18" customFormat="1" ht="12.75" customHeight="1" thickBo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</row>
    <row r="11" spans="3:18" customFormat="1" ht="16.5">
      <c r="C11" s="83"/>
      <c r="D11" s="83"/>
      <c r="E11" s="83"/>
      <c r="F11" s="83"/>
      <c r="G11" s="83"/>
    </row>
    <row r="12" spans="3:18" customFormat="1" ht="15.75" customHeight="1">
      <c r="C12" s="162" t="s">
        <v>154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3:18" customFormat="1" ht="15.75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3:18" customFormat="1" ht="15.75" customHeight="1"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3:18" customFormat="1" ht="15.75" customHeight="1"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3:18" customFormat="1" ht="15.75" customHeight="1"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3:7" customFormat="1" ht="16.5">
      <c r="C17" s="83"/>
      <c r="D17" s="83"/>
      <c r="E17" s="83"/>
      <c r="F17" s="83"/>
      <c r="G17" s="83"/>
    </row>
    <row r="18" spans="3:7" customFormat="1" ht="16.5">
      <c r="C18" s="83"/>
      <c r="D18" s="83"/>
      <c r="E18" s="83"/>
      <c r="F18" s="83"/>
      <c r="G18" s="83"/>
    </row>
    <row r="19" spans="3:7" customFormat="1" ht="16.5">
      <c r="C19" s="83"/>
      <c r="D19" s="83"/>
      <c r="E19" s="83"/>
      <c r="F19" s="83"/>
      <c r="G19" s="83"/>
    </row>
    <row r="20" spans="3:7" customFormat="1" ht="16.5">
      <c r="C20" s="83"/>
      <c r="D20" s="83"/>
      <c r="E20" s="83"/>
      <c r="F20" s="83"/>
      <c r="G20" s="83"/>
    </row>
    <row r="21" spans="3:7" customFormat="1" ht="16.5">
      <c r="C21" s="83"/>
      <c r="D21" s="83"/>
      <c r="E21" s="83"/>
      <c r="F21" s="83"/>
      <c r="G21" s="83"/>
    </row>
    <row r="22" spans="3:7" customFormat="1" ht="16.5">
      <c r="C22" s="83"/>
      <c r="D22" s="83"/>
      <c r="E22" s="83"/>
      <c r="F22" s="83"/>
      <c r="G22" s="83"/>
    </row>
    <row r="23" spans="3:7" customFormat="1" ht="16.5">
      <c r="C23" s="83"/>
      <c r="D23" s="83"/>
      <c r="E23" s="83"/>
      <c r="F23" s="83"/>
      <c r="G23" s="83"/>
    </row>
    <row r="24" spans="3:7" customFormat="1" ht="16.5">
      <c r="C24" s="83"/>
      <c r="D24" s="83"/>
      <c r="E24" s="83"/>
      <c r="F24" s="83"/>
      <c r="G24" s="83"/>
    </row>
    <row r="25" spans="3:7" customFormat="1" ht="16.5">
      <c r="C25" s="83"/>
      <c r="D25" s="83"/>
      <c r="E25" s="83"/>
      <c r="F25" s="83"/>
      <c r="G25" s="83"/>
    </row>
    <row r="26" spans="3:7" customFormat="1" ht="16.5">
      <c r="C26" s="83"/>
      <c r="D26" s="83"/>
      <c r="E26" s="83"/>
      <c r="F26" s="83"/>
      <c r="G26" s="83"/>
    </row>
    <row r="27" spans="3:7" customFormat="1" ht="16.5">
      <c r="C27" s="83"/>
      <c r="D27" s="83"/>
      <c r="E27" s="83"/>
      <c r="F27" s="83"/>
      <c r="G27" s="83"/>
    </row>
    <row r="28" spans="3:7" customFormat="1" ht="16.5">
      <c r="C28" s="83"/>
      <c r="D28" s="83"/>
      <c r="E28" s="83"/>
      <c r="F28" s="83"/>
      <c r="G28" s="83"/>
    </row>
    <row r="29" spans="3:7" customFormat="1" ht="16.5">
      <c r="C29" s="83"/>
      <c r="D29" s="83"/>
      <c r="E29" s="83"/>
      <c r="F29" s="83"/>
      <c r="G29" s="83"/>
    </row>
    <row r="30" spans="3:7" customFormat="1" ht="16.5">
      <c r="C30" s="83"/>
      <c r="D30" s="83"/>
      <c r="E30" s="83"/>
      <c r="F30" s="83"/>
      <c r="G30" s="83"/>
    </row>
    <row r="31" spans="3:7" customFormat="1" ht="16.5">
      <c r="C31" s="83"/>
      <c r="D31" s="83"/>
      <c r="E31" s="83"/>
      <c r="F31" s="83"/>
      <c r="G31" s="83"/>
    </row>
    <row r="32" spans="3:7" customFormat="1" ht="16.5">
      <c r="C32" s="83"/>
      <c r="D32" s="83"/>
      <c r="E32" s="83"/>
      <c r="F32" s="83"/>
      <c r="G32" s="83"/>
    </row>
    <row r="33" spans="3:27" customFormat="1" ht="16.5">
      <c r="C33" s="83"/>
      <c r="D33" s="83"/>
      <c r="E33" s="83"/>
      <c r="F33" s="83"/>
      <c r="G33" s="83"/>
    </row>
    <row r="34" spans="3:27" customFormat="1" ht="16.5">
      <c r="C34" s="83"/>
      <c r="D34" s="83"/>
      <c r="E34" s="83"/>
      <c r="F34" s="83"/>
      <c r="G34" s="83"/>
    </row>
    <row r="35" spans="3:27" customFormat="1" ht="16.5">
      <c r="C35" s="83"/>
      <c r="D35" s="83"/>
      <c r="E35" s="83"/>
      <c r="F35" s="83"/>
      <c r="G35" s="83"/>
    </row>
    <row r="36" spans="3:27" customFormat="1" ht="16.5">
      <c r="C36" s="83"/>
      <c r="D36" s="83"/>
      <c r="E36" s="83"/>
      <c r="F36" s="83"/>
      <c r="G36" s="83"/>
    </row>
    <row r="37" spans="3:27" customFormat="1" ht="16.5">
      <c r="C37" s="124"/>
      <c r="D37" s="124"/>
      <c r="E37" s="124"/>
      <c r="F37" s="124"/>
      <c r="G37" s="124"/>
    </row>
    <row r="38" spans="3:27" customFormat="1" ht="36.75" customHeight="1">
      <c r="C38" s="125" t="s">
        <v>39</v>
      </c>
      <c r="D38" s="159" t="s">
        <v>91</v>
      </c>
      <c r="E38" s="160"/>
      <c r="F38" s="161"/>
      <c r="G38" s="159" t="s">
        <v>83</v>
      </c>
      <c r="H38" s="160"/>
      <c r="I38" s="161"/>
      <c r="J38" s="159" t="s">
        <v>85</v>
      </c>
      <c r="K38" s="160"/>
      <c r="L38" s="161"/>
      <c r="M38" s="159" t="s">
        <v>86</v>
      </c>
      <c r="N38" s="160"/>
      <c r="O38" s="161"/>
      <c r="P38" s="159" t="s">
        <v>87</v>
      </c>
      <c r="Q38" s="160"/>
      <c r="R38" s="161"/>
      <c r="S38" s="159" t="s">
        <v>88</v>
      </c>
      <c r="T38" s="160"/>
      <c r="U38" s="161"/>
      <c r="V38" s="159" t="s">
        <v>89</v>
      </c>
      <c r="W38" s="160"/>
      <c r="X38" s="161"/>
      <c r="Y38" s="159" t="s">
        <v>90</v>
      </c>
      <c r="Z38" s="160"/>
      <c r="AA38" s="161"/>
    </row>
    <row r="39" spans="3:27" customFormat="1" ht="32.25" customHeight="1">
      <c r="C39" s="125" t="s">
        <v>121</v>
      </c>
      <c r="D39" s="125" t="s">
        <v>41</v>
      </c>
      <c r="E39" s="125" t="s">
        <v>53</v>
      </c>
      <c r="F39" s="125" t="s">
        <v>7</v>
      </c>
      <c r="G39" s="125" t="s">
        <v>145</v>
      </c>
      <c r="H39" s="125" t="s">
        <v>99</v>
      </c>
      <c r="I39" s="125" t="s">
        <v>7</v>
      </c>
      <c r="J39" s="125" t="s">
        <v>146</v>
      </c>
      <c r="K39" s="125" t="s">
        <v>99</v>
      </c>
      <c r="L39" s="125" t="s">
        <v>7</v>
      </c>
      <c r="M39" s="125" t="s">
        <v>147</v>
      </c>
      <c r="N39" s="125" t="s">
        <v>99</v>
      </c>
      <c r="O39" s="125" t="s">
        <v>7</v>
      </c>
      <c r="P39" s="125" t="s">
        <v>148</v>
      </c>
      <c r="Q39" s="125" t="s">
        <v>99</v>
      </c>
      <c r="R39" s="125" t="s">
        <v>7</v>
      </c>
      <c r="S39" s="125" t="s">
        <v>149</v>
      </c>
      <c r="T39" s="125" t="s">
        <v>99</v>
      </c>
      <c r="U39" s="125" t="s">
        <v>7</v>
      </c>
      <c r="V39" s="125" t="s">
        <v>150</v>
      </c>
      <c r="W39" s="125" t="s">
        <v>99</v>
      </c>
      <c r="X39" s="125" t="s">
        <v>7</v>
      </c>
      <c r="Y39" s="125" t="s">
        <v>151</v>
      </c>
      <c r="Z39" s="125" t="s">
        <v>99</v>
      </c>
      <c r="AA39" s="125" t="s">
        <v>7</v>
      </c>
    </row>
    <row r="40" spans="3:27" customFormat="1" ht="12.75" customHeight="1">
      <c r="C40" s="141" t="s">
        <v>111</v>
      </c>
      <c r="D40" s="126">
        <v>90345852</v>
      </c>
      <c r="E40" s="126">
        <v>76219956</v>
      </c>
      <c r="F40" s="127">
        <f>E40/D40</f>
        <v>0.84364643547774609</v>
      </c>
      <c r="G40" s="128">
        <v>35069244</v>
      </c>
      <c r="H40" s="128">
        <v>27414408</v>
      </c>
      <c r="I40" s="129">
        <f t="shared" ref="I40:I47" si="0">H40/G40</f>
        <v>0.78172224071896157</v>
      </c>
      <c r="J40" s="128">
        <v>18842040</v>
      </c>
      <c r="K40" s="128">
        <v>16172161</v>
      </c>
      <c r="L40" s="129">
        <f>K40/J40</f>
        <v>0.85830202037571302</v>
      </c>
      <c r="M40" s="128">
        <v>9881412</v>
      </c>
      <c r="N40" s="128">
        <v>8367787</v>
      </c>
      <c r="O40" s="129">
        <f>N40/M40</f>
        <v>0.84682098064527622</v>
      </c>
      <c r="P40" s="128">
        <v>15303396</v>
      </c>
      <c r="Q40" s="128">
        <v>13976640</v>
      </c>
      <c r="R40" s="129">
        <f>Q40/P40</f>
        <v>0.91330316486615126</v>
      </c>
      <c r="S40" s="128">
        <v>6380376</v>
      </c>
      <c r="T40" s="128">
        <v>5915230</v>
      </c>
      <c r="U40" s="129">
        <f>T40/S40</f>
        <v>0.92709739990245088</v>
      </c>
      <c r="V40" s="128">
        <v>2762988</v>
      </c>
      <c r="W40" s="128">
        <v>2513393</v>
      </c>
      <c r="X40" s="129">
        <f>W40/V40</f>
        <v>0.90966482662972115</v>
      </c>
      <c r="Y40" s="128">
        <v>2106396</v>
      </c>
      <c r="Z40" s="128">
        <v>1860337</v>
      </c>
      <c r="AA40" s="129">
        <f>Z40/Y40</f>
        <v>0.88318483324123287</v>
      </c>
    </row>
    <row r="41" spans="3:27" customFormat="1" ht="12.75" customHeight="1">
      <c r="C41" s="142" t="s">
        <v>9</v>
      </c>
      <c r="D41" s="139">
        <v>80531112</v>
      </c>
      <c r="E41" s="139">
        <v>65990692</v>
      </c>
      <c r="F41" s="140">
        <f>E41/D41</f>
        <v>0.81944344690037307</v>
      </c>
      <c r="G41" s="130">
        <v>25090776</v>
      </c>
      <c r="H41" s="130">
        <v>19665651</v>
      </c>
      <c r="I41" s="131">
        <f t="shared" si="0"/>
        <v>0.78378010309445989</v>
      </c>
      <c r="J41" s="130">
        <v>10331688</v>
      </c>
      <c r="K41" s="130">
        <v>8368554</v>
      </c>
      <c r="L41" s="131">
        <f>K41/J41</f>
        <v>0.80998903567355107</v>
      </c>
      <c r="M41" s="130">
        <v>10006236</v>
      </c>
      <c r="N41" s="130">
        <v>8521340</v>
      </c>
      <c r="O41" s="131">
        <f>N41/M41</f>
        <v>0.85160294040636264</v>
      </c>
      <c r="P41" s="130">
        <v>11311188</v>
      </c>
      <c r="Q41" s="130">
        <v>9246927</v>
      </c>
      <c r="R41" s="131">
        <f t="shared" ref="R41:R47" si="1">Q41/P41</f>
        <v>0.81750272385181821</v>
      </c>
      <c r="S41" s="130">
        <v>15534204</v>
      </c>
      <c r="T41" s="130">
        <v>13166554</v>
      </c>
      <c r="U41" s="131">
        <f t="shared" ref="U41:U49" si="2">T41/S41</f>
        <v>0.84758472336271629</v>
      </c>
      <c r="V41" s="130">
        <v>5031348</v>
      </c>
      <c r="W41" s="130">
        <v>4347973</v>
      </c>
      <c r="X41" s="131">
        <f t="shared" ref="X41:X47" si="3">W41/V41</f>
        <v>0.86417655864790111</v>
      </c>
      <c r="Y41" s="130">
        <v>3225672</v>
      </c>
      <c r="Z41" s="130">
        <v>2673693</v>
      </c>
      <c r="AA41" s="131">
        <f t="shared" ref="AA41:AA47" si="4">Z41/Y41</f>
        <v>0.82887937769246223</v>
      </c>
    </row>
    <row r="42" spans="3:27" customFormat="1" ht="12.75" customHeight="1">
      <c r="C42" s="141" t="s">
        <v>112</v>
      </c>
      <c r="D42" s="126">
        <v>18885048</v>
      </c>
      <c r="E42" s="126">
        <v>15976682</v>
      </c>
      <c r="F42" s="127">
        <f>E42/D42</f>
        <v>0.84599636707304104</v>
      </c>
      <c r="G42" s="128">
        <v>3222240</v>
      </c>
      <c r="H42" s="128">
        <v>2692659</v>
      </c>
      <c r="I42" s="129">
        <f t="shared" si="0"/>
        <v>0.8356481826307165</v>
      </c>
      <c r="J42" s="128">
        <v>4776984</v>
      </c>
      <c r="K42" s="128">
        <v>4255102</v>
      </c>
      <c r="L42" s="129">
        <f t="shared" ref="L42:L47" si="5">K42/J42</f>
        <v>0.8907507330985408</v>
      </c>
      <c r="M42" s="128">
        <v>3153240</v>
      </c>
      <c r="N42" s="128">
        <v>2609714</v>
      </c>
      <c r="O42" s="129">
        <f t="shared" ref="O42:O49" si="6">N42/M42</f>
        <v>0.82762935900851187</v>
      </c>
      <c r="P42" s="128">
        <v>3289248</v>
      </c>
      <c r="Q42" s="128">
        <v>2938865</v>
      </c>
      <c r="R42" s="129">
        <f t="shared" si="1"/>
        <v>0.89347625961921995</v>
      </c>
      <c r="S42" s="128">
        <v>2780916</v>
      </c>
      <c r="T42" s="128">
        <v>2060612</v>
      </c>
      <c r="U42" s="129">
        <f t="shared" si="2"/>
        <v>0.74098318683484143</v>
      </c>
      <c r="V42" s="128">
        <v>1106052</v>
      </c>
      <c r="W42" s="128">
        <v>940013</v>
      </c>
      <c r="X42" s="129">
        <f t="shared" si="3"/>
        <v>0.84988137989895596</v>
      </c>
      <c r="Y42" s="128">
        <v>556368</v>
      </c>
      <c r="Z42" s="128">
        <v>479717</v>
      </c>
      <c r="AA42" s="129">
        <f t="shared" si="4"/>
        <v>0.86222967532280792</v>
      </c>
    </row>
    <row r="43" spans="3:27" customFormat="1" ht="31.5" customHeight="1">
      <c r="C43" s="141" t="s">
        <v>113</v>
      </c>
      <c r="D43" s="126">
        <v>11924160</v>
      </c>
      <c r="E43" s="126">
        <v>10070590</v>
      </c>
      <c r="F43" s="127">
        <f t="shared" ref="F43:F49" si="7">E43/D43</f>
        <v>0.84455341089015912</v>
      </c>
      <c r="G43" s="128">
        <v>1552452</v>
      </c>
      <c r="H43" s="128">
        <v>1357951</v>
      </c>
      <c r="I43" s="129">
        <f t="shared" si="0"/>
        <v>0.87471367874819961</v>
      </c>
      <c r="J43" s="128">
        <v>2686776</v>
      </c>
      <c r="K43" s="128">
        <v>2327633</v>
      </c>
      <c r="L43" s="129">
        <f t="shared" si="5"/>
        <v>0.86632938510690882</v>
      </c>
      <c r="M43" s="128">
        <v>2469084</v>
      </c>
      <c r="N43" s="128">
        <v>2003707</v>
      </c>
      <c r="O43" s="129">
        <f t="shared" si="6"/>
        <v>0.81151836065520655</v>
      </c>
      <c r="P43" s="128">
        <v>4064616</v>
      </c>
      <c r="Q43" s="128">
        <v>3383531</v>
      </c>
      <c r="R43" s="129">
        <f t="shared" si="1"/>
        <v>0.83243558555100905</v>
      </c>
      <c r="S43" s="128">
        <v>175332</v>
      </c>
      <c r="T43" s="128">
        <v>141734</v>
      </c>
      <c r="U43" s="129">
        <f t="shared" si="2"/>
        <v>0.80837496863094016</v>
      </c>
      <c r="V43" s="128">
        <v>785820</v>
      </c>
      <c r="W43" s="128">
        <v>684935</v>
      </c>
      <c r="X43" s="129">
        <f t="shared" si="3"/>
        <v>0.87161818228092947</v>
      </c>
      <c r="Y43" s="128">
        <v>190080</v>
      </c>
      <c r="Z43" s="128">
        <v>171099</v>
      </c>
      <c r="AA43" s="129">
        <f t="shared" si="4"/>
        <v>0.90014204545454546</v>
      </c>
    </row>
    <row r="44" spans="3:27" customFormat="1" ht="12.75" customHeight="1">
      <c r="C44" s="141" t="s">
        <v>114</v>
      </c>
      <c r="D44" s="126">
        <v>17712732</v>
      </c>
      <c r="E44" s="126">
        <v>15092363</v>
      </c>
      <c r="F44" s="127">
        <f t="shared" si="7"/>
        <v>0.85206296803903547</v>
      </c>
      <c r="G44" s="128">
        <v>5136744</v>
      </c>
      <c r="H44" s="128">
        <v>4025205</v>
      </c>
      <c r="I44" s="129">
        <f t="shared" si="0"/>
        <v>0.78361020132597614</v>
      </c>
      <c r="J44" s="128">
        <v>3335100</v>
      </c>
      <c r="K44" s="128">
        <v>2894394</v>
      </c>
      <c r="L44" s="129">
        <f t="shared" si="5"/>
        <v>0.8678582351353783</v>
      </c>
      <c r="M44" s="128">
        <v>1611348</v>
      </c>
      <c r="N44" s="128">
        <v>1335446</v>
      </c>
      <c r="O44" s="129">
        <f t="shared" si="6"/>
        <v>0.82877565864108804</v>
      </c>
      <c r="P44" s="128">
        <v>2697780</v>
      </c>
      <c r="Q44" s="128">
        <v>2401664</v>
      </c>
      <c r="R44" s="129">
        <f t="shared" si="1"/>
        <v>0.89023715795950742</v>
      </c>
      <c r="S44" s="128">
        <v>3615852</v>
      </c>
      <c r="T44" s="128">
        <v>3293332</v>
      </c>
      <c r="U44" s="129">
        <f t="shared" si="2"/>
        <v>0.91080387139739127</v>
      </c>
      <c r="V44" s="128">
        <v>750600</v>
      </c>
      <c r="W44" s="128">
        <v>636004</v>
      </c>
      <c r="X44" s="129">
        <f t="shared" si="3"/>
        <v>0.84732747135624831</v>
      </c>
      <c r="Y44" s="128">
        <v>565308</v>
      </c>
      <c r="Z44" s="128">
        <v>506318</v>
      </c>
      <c r="AA44" s="129">
        <f t="shared" si="4"/>
        <v>0.8956498050620193</v>
      </c>
    </row>
    <row r="45" spans="3:27" customFormat="1" ht="17.25" customHeight="1">
      <c r="C45" s="141" t="s">
        <v>115</v>
      </c>
      <c r="D45" s="126">
        <v>12821004</v>
      </c>
      <c r="E45" s="126">
        <v>9714583</v>
      </c>
      <c r="F45" s="127">
        <f t="shared" si="7"/>
        <v>0.75770844467406762</v>
      </c>
      <c r="G45" s="128">
        <v>2675616</v>
      </c>
      <c r="H45" s="128">
        <v>1693823</v>
      </c>
      <c r="I45" s="129">
        <f t="shared" si="0"/>
        <v>0.63305907873177614</v>
      </c>
      <c r="J45" s="128">
        <v>1110600</v>
      </c>
      <c r="K45" s="128">
        <v>978038</v>
      </c>
      <c r="L45" s="129">
        <f t="shared" si="5"/>
        <v>0.88063929407527464</v>
      </c>
      <c r="M45" s="128">
        <v>777132</v>
      </c>
      <c r="N45" s="128">
        <v>617627</v>
      </c>
      <c r="O45" s="129">
        <f t="shared" si="6"/>
        <v>0.7947517281491433</v>
      </c>
      <c r="P45" s="128">
        <v>3222060</v>
      </c>
      <c r="Q45" s="128">
        <v>2663734</v>
      </c>
      <c r="R45" s="129">
        <f t="shared" si="1"/>
        <v>0.82671768992507899</v>
      </c>
      <c r="S45" s="128">
        <v>3410868</v>
      </c>
      <c r="T45" s="128">
        <v>2317433</v>
      </c>
      <c r="U45" s="129">
        <f t="shared" si="2"/>
        <v>0.67942617538995942</v>
      </c>
      <c r="V45" s="128">
        <v>576912</v>
      </c>
      <c r="W45" s="128">
        <v>510221</v>
      </c>
      <c r="X45" s="129">
        <f t="shared" si="3"/>
        <v>0.88440004714757192</v>
      </c>
      <c r="Y45" s="128">
        <v>1047816</v>
      </c>
      <c r="Z45" s="128">
        <v>933707</v>
      </c>
      <c r="AA45" s="129">
        <f t="shared" si="4"/>
        <v>0.89109824625697642</v>
      </c>
    </row>
    <row r="46" spans="3:27" customFormat="1" ht="27" customHeight="1">
      <c r="C46" s="141" t="s">
        <v>116</v>
      </c>
      <c r="D46" s="126">
        <v>5446068</v>
      </c>
      <c r="E46" s="126">
        <v>4545275</v>
      </c>
      <c r="F46" s="127">
        <f t="shared" si="7"/>
        <v>0.83459754817604193</v>
      </c>
      <c r="G46" s="128">
        <v>243720</v>
      </c>
      <c r="H46" s="128">
        <v>227168</v>
      </c>
      <c r="I46" s="129">
        <f t="shared" si="0"/>
        <v>0.93208600032824551</v>
      </c>
      <c r="J46" s="128">
        <v>180912</v>
      </c>
      <c r="K46" s="128">
        <v>154597</v>
      </c>
      <c r="L46" s="129">
        <f t="shared" si="5"/>
        <v>0.85454254001945695</v>
      </c>
      <c r="M46" s="128">
        <v>74784</v>
      </c>
      <c r="N46" s="128">
        <v>56063</v>
      </c>
      <c r="O46" s="129">
        <f t="shared" si="6"/>
        <v>0.7496657038938811</v>
      </c>
      <c r="P46" s="128">
        <v>187596</v>
      </c>
      <c r="Q46" s="128">
        <v>105474</v>
      </c>
      <c r="R46" s="129">
        <f t="shared" si="1"/>
        <v>0.56224013305187748</v>
      </c>
      <c r="S46" s="128">
        <v>3841620</v>
      </c>
      <c r="T46" s="128">
        <v>3178457</v>
      </c>
      <c r="U46" s="129">
        <f t="shared" si="2"/>
        <v>0.82737412862282056</v>
      </c>
      <c r="V46" s="128">
        <v>725076</v>
      </c>
      <c r="W46" s="128">
        <v>649702</v>
      </c>
      <c r="X46" s="129">
        <f t="shared" si="3"/>
        <v>0.89604675923627319</v>
      </c>
      <c r="Y46" s="128">
        <v>192360</v>
      </c>
      <c r="Z46" s="128">
        <v>173814</v>
      </c>
      <c r="AA46" s="129">
        <f t="shared" si="4"/>
        <v>0.90358702432938243</v>
      </c>
    </row>
    <row r="47" spans="3:27" customFormat="1" ht="12.75" customHeight="1">
      <c r="C47" s="141" t="s">
        <v>120</v>
      </c>
      <c r="D47" s="126">
        <v>319836</v>
      </c>
      <c r="E47" s="126">
        <v>242773</v>
      </c>
      <c r="F47" s="127">
        <f t="shared" si="7"/>
        <v>0.75905464050325788</v>
      </c>
      <c r="G47" s="128">
        <v>335268</v>
      </c>
      <c r="H47" s="128">
        <v>227573</v>
      </c>
      <c r="I47" s="129">
        <f t="shared" si="0"/>
        <v>0.67877936456804711</v>
      </c>
      <c r="J47" s="128">
        <v>249504</v>
      </c>
      <c r="K47" s="128">
        <v>203841</v>
      </c>
      <c r="L47" s="129">
        <f t="shared" si="5"/>
        <v>0.8169848980377068</v>
      </c>
      <c r="M47" s="128">
        <v>43680</v>
      </c>
      <c r="N47" s="128">
        <v>33392</v>
      </c>
      <c r="O47" s="129">
        <f t="shared" si="6"/>
        <v>0.76446886446886442</v>
      </c>
      <c r="P47" s="128">
        <v>194292</v>
      </c>
      <c r="Q47" s="128">
        <v>183722</v>
      </c>
      <c r="R47" s="129">
        <f t="shared" si="1"/>
        <v>0.94559734832108377</v>
      </c>
      <c r="S47" s="128">
        <v>276156</v>
      </c>
      <c r="T47" s="128">
        <v>209381</v>
      </c>
      <c r="U47" s="129">
        <f t="shared" si="2"/>
        <v>0.75819826474891006</v>
      </c>
      <c r="V47" s="128">
        <v>180636</v>
      </c>
      <c r="W47" s="128">
        <v>152360</v>
      </c>
      <c r="X47" s="129">
        <f t="shared" si="3"/>
        <v>0.84346420425607294</v>
      </c>
      <c r="Y47" s="128">
        <v>112248</v>
      </c>
      <c r="Z47" s="128">
        <v>97386</v>
      </c>
      <c r="AA47" s="129">
        <f t="shared" si="4"/>
        <v>0.86759675005345305</v>
      </c>
    </row>
    <row r="48" spans="3:27" customFormat="1" ht="12.75" customHeight="1">
      <c r="C48" s="141" t="s">
        <v>117</v>
      </c>
      <c r="D48" s="126">
        <v>1242840</v>
      </c>
      <c r="E48" s="126">
        <v>981924</v>
      </c>
      <c r="F48" s="127">
        <f t="shared" si="7"/>
        <v>0.79006469054745587</v>
      </c>
      <c r="G48" s="132"/>
      <c r="H48" s="132"/>
      <c r="I48" s="132"/>
      <c r="J48" s="132"/>
      <c r="K48" s="132"/>
      <c r="L48" s="132"/>
      <c r="M48" s="128">
        <v>62436</v>
      </c>
      <c r="N48" s="128">
        <v>40896</v>
      </c>
      <c r="O48" s="129">
        <f t="shared" si="6"/>
        <v>0.65500672688833361</v>
      </c>
      <c r="P48" s="132"/>
      <c r="Q48" s="132"/>
      <c r="R48" s="132"/>
      <c r="S48" s="128">
        <v>108456</v>
      </c>
      <c r="T48" s="128">
        <v>76146</v>
      </c>
      <c r="U48" s="129">
        <f t="shared" si="2"/>
        <v>0.70209117061296744</v>
      </c>
      <c r="V48" s="132"/>
      <c r="W48" s="132"/>
      <c r="X48" s="132"/>
      <c r="Y48" s="132"/>
      <c r="Z48" s="132"/>
      <c r="AA48" s="132"/>
    </row>
    <row r="49" spans="3:27" customFormat="1" ht="28.5" customHeight="1">
      <c r="C49" s="141" t="s">
        <v>118</v>
      </c>
      <c r="D49" s="126">
        <v>5501196</v>
      </c>
      <c r="E49" s="126">
        <v>1610419</v>
      </c>
      <c r="F49" s="127">
        <f t="shared" si="7"/>
        <v>0.29273979694597319</v>
      </c>
      <c r="G49" s="128">
        <v>2009328</v>
      </c>
      <c r="H49" s="128">
        <v>782061</v>
      </c>
      <c r="I49" s="129">
        <f>H49/G49</f>
        <v>0.38921520030577389</v>
      </c>
      <c r="J49" s="128">
        <v>1011180</v>
      </c>
      <c r="K49" s="128">
        <v>61743</v>
      </c>
      <c r="L49" s="129">
        <f>K49/J49</f>
        <v>6.1060345339108764E-2</v>
      </c>
      <c r="M49" s="128">
        <v>1211280</v>
      </c>
      <c r="N49" s="128">
        <v>63181</v>
      </c>
      <c r="O49" s="129">
        <f t="shared" si="6"/>
        <v>5.2160524403936329E-2</v>
      </c>
      <c r="P49" s="128">
        <v>578688</v>
      </c>
      <c r="Q49" s="128">
        <v>154483</v>
      </c>
      <c r="R49" s="129">
        <f>Q49/P49</f>
        <v>0.26695386806016369</v>
      </c>
      <c r="S49" s="128">
        <v>506184</v>
      </c>
      <c r="T49" s="128">
        <v>382702</v>
      </c>
      <c r="U49" s="129">
        <f t="shared" si="2"/>
        <v>0.75605313482844183</v>
      </c>
      <c r="V49" s="128">
        <v>155832</v>
      </c>
      <c r="W49" s="128">
        <v>145015</v>
      </c>
      <c r="X49" s="129">
        <f>W49/V49</f>
        <v>0.93058550233584891</v>
      </c>
      <c r="Y49" s="128">
        <v>28704</v>
      </c>
      <c r="Z49" s="128">
        <v>21234</v>
      </c>
      <c r="AA49" s="129">
        <f>Z49/Y49</f>
        <v>0.73975752508361203</v>
      </c>
    </row>
    <row r="50" spans="3:27" customFormat="1" ht="12.75" customHeight="1">
      <c r="C50" s="143" t="s">
        <v>119</v>
      </c>
      <c r="D50" s="144">
        <v>244729848</v>
      </c>
      <c r="E50" s="144">
        <v>200445257</v>
      </c>
      <c r="F50" s="145">
        <f>E50/D50</f>
        <v>0.81904703753176855</v>
      </c>
      <c r="G50" s="144">
        <v>75335388</v>
      </c>
      <c r="H50" s="144">
        <v>58086499</v>
      </c>
      <c r="I50" s="145">
        <f>H50/G50</f>
        <v>0.77103869167037409</v>
      </c>
      <c r="J50" s="144">
        <v>42524784</v>
      </c>
      <c r="K50" s="144">
        <v>35416063</v>
      </c>
      <c r="L50" s="145">
        <f>K50/J50</f>
        <v>0.83283346012997972</v>
      </c>
      <c r="M50" s="144">
        <v>29290632</v>
      </c>
      <c r="N50" s="144">
        <v>23649153</v>
      </c>
      <c r="O50" s="145">
        <f>N50/M50</f>
        <v>0.8073964740672035</v>
      </c>
      <c r="P50" s="144">
        <v>40848864</v>
      </c>
      <c r="Q50" s="144">
        <v>35055040</v>
      </c>
      <c r="R50" s="145">
        <f>Q50/P50</f>
        <v>0.85816437881846608</v>
      </c>
      <c r="S50" s="144">
        <v>36629964</v>
      </c>
      <c r="T50" s="144">
        <v>30741581</v>
      </c>
      <c r="U50" s="145">
        <f>T50/S50</f>
        <v>0.83924682535860529</v>
      </c>
      <c r="V50" s="144">
        <v>12075264</v>
      </c>
      <c r="W50" s="144">
        <v>10579616</v>
      </c>
      <c r="X50" s="145">
        <f>W50/V50</f>
        <v>0.87613951959973713</v>
      </c>
      <c r="Y50" s="144">
        <v>8024952</v>
      </c>
      <c r="Z50" s="144">
        <v>6917305</v>
      </c>
      <c r="AA50" s="145">
        <f>Z50/Y50</f>
        <v>0.86197462614106601</v>
      </c>
    </row>
    <row r="51" spans="3:27" customFormat="1" ht="16.5">
      <c r="C51" s="124"/>
      <c r="D51" s="124"/>
      <c r="E51" s="124"/>
      <c r="F51" s="124"/>
      <c r="G51" s="124"/>
    </row>
    <row r="52" spans="3:27" customFormat="1" ht="16.5">
      <c r="C52" s="124"/>
      <c r="D52" s="124"/>
      <c r="E52" s="124"/>
      <c r="F52" s="124"/>
      <c r="G52" s="133"/>
      <c r="H52" s="134"/>
      <c r="I52" s="134"/>
      <c r="J52" s="134"/>
      <c r="K52" s="134"/>
      <c r="L52" s="134"/>
      <c r="M52" s="134"/>
      <c r="N52" s="134"/>
    </row>
    <row r="53" spans="3:27" customFormat="1" ht="16.5">
      <c r="C53" s="124"/>
      <c r="D53" s="124"/>
      <c r="E53" s="124"/>
      <c r="F53" s="124"/>
      <c r="G53" s="124"/>
    </row>
    <row r="54" spans="3:27" customFormat="1" ht="16.5">
      <c r="C54" s="124"/>
      <c r="D54" s="124"/>
      <c r="E54" s="124"/>
      <c r="F54" s="124"/>
      <c r="G54" s="124"/>
    </row>
    <row r="55" spans="3:27" customFormat="1" ht="16.5">
      <c r="C55" s="124"/>
      <c r="D55" s="124"/>
      <c r="E55" s="124"/>
      <c r="F55" s="124"/>
      <c r="G55" s="124"/>
    </row>
    <row r="56" spans="3:27" customFormat="1" ht="16.5">
      <c r="C56" s="124"/>
      <c r="D56" s="124"/>
      <c r="E56" s="124"/>
      <c r="F56" s="124"/>
      <c r="G56" s="124"/>
    </row>
    <row r="57" spans="3:27" customFormat="1" ht="16.5">
      <c r="C57" s="124"/>
      <c r="D57" s="124"/>
      <c r="E57" s="124"/>
      <c r="F57" s="124"/>
      <c r="G57" s="124"/>
    </row>
    <row r="58" spans="3:27" customFormat="1" ht="16.5">
      <c r="C58" s="124"/>
      <c r="D58" s="124"/>
      <c r="E58" s="124"/>
      <c r="F58" s="124"/>
      <c r="G58" s="124"/>
    </row>
    <row r="59" spans="3:27" customFormat="1" ht="16.5">
      <c r="C59" s="124"/>
      <c r="D59" s="124"/>
      <c r="E59" s="124"/>
      <c r="F59" s="124"/>
      <c r="G59" s="124"/>
    </row>
    <row r="60" spans="3:27" customFormat="1" ht="16.5">
      <c r="C60" s="124"/>
      <c r="D60" s="124"/>
      <c r="E60" s="124"/>
      <c r="F60" s="124"/>
      <c r="G60" s="124"/>
    </row>
    <row r="61" spans="3:27" customFormat="1" ht="16.5">
      <c r="C61" s="124"/>
      <c r="D61" s="124"/>
      <c r="E61" s="124"/>
      <c r="F61" s="124"/>
      <c r="G61" s="124"/>
    </row>
    <row r="62" spans="3:27" customFormat="1" ht="16.5">
      <c r="C62" s="124"/>
      <c r="D62" s="124"/>
      <c r="E62" s="124"/>
      <c r="F62" s="124"/>
      <c r="G62" s="124"/>
    </row>
    <row r="63" spans="3:27" customFormat="1" ht="16.5">
      <c r="C63" s="124"/>
      <c r="D63" s="124"/>
      <c r="E63" s="124"/>
      <c r="F63" s="124"/>
      <c r="G63" s="124"/>
    </row>
    <row r="64" spans="3:27" customFormat="1" ht="16.5">
      <c r="C64" s="124"/>
      <c r="D64" s="124"/>
      <c r="E64" s="124"/>
      <c r="F64" s="124"/>
      <c r="G64" s="124"/>
    </row>
    <row r="65" spans="3:7" customFormat="1" ht="16.5">
      <c r="C65" s="124"/>
      <c r="D65" s="124"/>
      <c r="E65" s="124"/>
      <c r="F65" s="124"/>
      <c r="G65" s="124"/>
    </row>
    <row r="66" spans="3:7" customFormat="1" ht="16.5">
      <c r="C66" s="124"/>
      <c r="D66" s="124"/>
      <c r="E66" s="124"/>
      <c r="F66" s="124"/>
      <c r="G66" s="124"/>
    </row>
    <row r="67" spans="3:7" customFormat="1" ht="16.5">
      <c r="C67" s="124"/>
      <c r="D67" s="124"/>
      <c r="E67" s="124"/>
      <c r="F67" s="124"/>
      <c r="G67" s="124"/>
    </row>
    <row r="68" spans="3:7" customFormat="1" ht="16.5">
      <c r="C68" s="124"/>
      <c r="D68" s="124"/>
      <c r="E68" s="124"/>
      <c r="F68" s="124"/>
      <c r="G68" s="124"/>
    </row>
    <row r="69" spans="3:7" customFormat="1" ht="16.5">
      <c r="C69" s="124"/>
      <c r="D69" s="124"/>
      <c r="E69" s="124"/>
      <c r="F69" s="124"/>
      <c r="G69" s="124"/>
    </row>
    <row r="70" spans="3:7" customFormat="1" ht="16.5">
      <c r="C70" s="124"/>
      <c r="D70" s="124"/>
      <c r="E70" s="124"/>
      <c r="F70" s="124"/>
      <c r="G70" s="124"/>
    </row>
    <row r="71" spans="3:7" customFormat="1" ht="16.5">
      <c r="C71" s="124"/>
      <c r="D71" s="124"/>
      <c r="E71" s="124"/>
      <c r="F71" s="124"/>
      <c r="G71" s="124"/>
    </row>
    <row r="72" spans="3:7" customFormat="1" ht="16.5">
      <c r="C72" s="124"/>
      <c r="D72" s="124"/>
      <c r="E72" s="124"/>
      <c r="F72" s="124"/>
      <c r="G72" s="124"/>
    </row>
    <row r="73" spans="3:7" customFormat="1" ht="16.5">
      <c r="C73" s="124"/>
      <c r="D73" s="124"/>
      <c r="E73" s="124"/>
      <c r="F73" s="124"/>
      <c r="G73" s="124"/>
    </row>
    <row r="74" spans="3:7" customFormat="1" ht="16.5">
      <c r="C74" s="124"/>
      <c r="D74" s="124"/>
      <c r="E74" s="124"/>
      <c r="F74" s="124"/>
      <c r="G74" s="124"/>
    </row>
    <row r="75" spans="3:7" customFormat="1" ht="16.5">
      <c r="C75" s="124"/>
      <c r="D75" s="124"/>
      <c r="E75" s="124"/>
      <c r="F75" s="124"/>
      <c r="G75" s="124"/>
    </row>
    <row r="76" spans="3:7" customFormat="1" ht="16.5">
      <c r="C76" s="83"/>
      <c r="D76" s="83"/>
      <c r="E76" s="83"/>
      <c r="F76" s="83"/>
      <c r="G76" s="83"/>
    </row>
  </sheetData>
  <sortState ref="D39:G48">
    <sortCondition descending="1" ref="F39:F48"/>
  </sortState>
  <mergeCells count="10">
    <mergeCell ref="Y38:AA38"/>
    <mergeCell ref="C12:R16"/>
    <mergeCell ref="C8:R10"/>
    <mergeCell ref="J38:L38"/>
    <mergeCell ref="M38:O38"/>
    <mergeCell ref="P38:R38"/>
    <mergeCell ref="S38:U38"/>
    <mergeCell ref="V38:X38"/>
    <mergeCell ref="G38:I38"/>
    <mergeCell ref="D38:F38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7"/>
  <sheetViews>
    <sheetView showGridLines="0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9.140625" defaultRowHeight="12.75"/>
  <cols>
    <col min="1" max="1" width="13.7109375" style="2" customWidth="1"/>
    <col min="2" max="2" width="7.710937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10.85546875" style="2" customWidth="1"/>
    <col min="9" max="9" width="11.5703125" style="2" bestFit="1" customWidth="1"/>
    <col min="10" max="16384" width="9.140625" style="2"/>
  </cols>
  <sheetData>
    <row r="1" spans="3:7" customFormat="1">
      <c r="C1" s="1"/>
    </row>
    <row r="2" spans="3:7" customFormat="1"/>
    <row r="3" spans="3:7" customFormat="1"/>
    <row r="4" spans="3:7" customFormat="1"/>
    <row r="5" spans="3:7" customFormat="1">
      <c r="C5" s="1"/>
    </row>
    <row r="6" spans="3:7" customFormat="1">
      <c r="C6" s="1"/>
    </row>
    <row r="7" spans="3:7" customFormat="1"/>
    <row r="8" spans="3:7" customFormat="1" ht="20.25" customHeight="1">
      <c r="C8" s="166" t="s">
        <v>181</v>
      </c>
      <c r="D8" s="166"/>
      <c r="E8" s="166"/>
      <c r="F8" s="166"/>
      <c r="G8" s="166"/>
    </row>
    <row r="9" spans="3:7" customFormat="1">
      <c r="C9" s="167"/>
      <c r="D9" s="167"/>
      <c r="E9" s="167"/>
      <c r="F9" s="167"/>
      <c r="G9" s="167"/>
    </row>
    <row r="10" spans="3:7" customFormat="1">
      <c r="C10" s="168"/>
      <c r="D10" s="168"/>
      <c r="E10" s="168"/>
      <c r="F10" s="168"/>
      <c r="G10" s="168"/>
    </row>
    <row r="11" spans="3:7" customFormat="1" ht="16.5">
      <c r="C11" s="83"/>
      <c r="D11" s="83"/>
      <c r="E11" s="83"/>
      <c r="F11" s="83"/>
      <c r="G11" s="83"/>
    </row>
    <row r="12" spans="3:7" customFormat="1" ht="15.75" customHeight="1">
      <c r="C12" s="169" t="s">
        <v>155</v>
      </c>
      <c r="D12" s="169"/>
      <c r="E12" s="169"/>
      <c r="F12" s="169"/>
      <c r="G12" s="169"/>
    </row>
    <row r="13" spans="3:7" customFormat="1" ht="15.75" customHeight="1">
      <c r="C13" s="169"/>
      <c r="D13" s="169"/>
      <c r="E13" s="169"/>
      <c r="F13" s="169"/>
      <c r="G13" s="169"/>
    </row>
    <row r="14" spans="3:7" customFormat="1" ht="15.75" customHeight="1">
      <c r="C14" s="169"/>
      <c r="D14" s="169"/>
      <c r="E14" s="169"/>
      <c r="F14" s="169"/>
      <c r="G14" s="169"/>
    </row>
    <row r="15" spans="3:7" customFormat="1"/>
    <row r="16" spans="3:7" customFormat="1"/>
    <row r="17" spans="3:10" customFormat="1"/>
    <row r="18" spans="3:10" customFormat="1" ht="16.5">
      <c r="C18" s="46"/>
      <c r="D18" s="46"/>
      <c r="E18" s="46"/>
      <c r="F18" s="46"/>
      <c r="G18" s="46"/>
    </row>
    <row r="19" spans="3:10" customFormat="1" ht="16.5">
      <c r="C19" s="46"/>
      <c r="D19" s="46"/>
      <c r="E19" s="46"/>
      <c r="F19" s="46"/>
      <c r="G19" s="46"/>
    </row>
    <row r="20" spans="3:10" customFormat="1" ht="15.75" customHeight="1">
      <c r="C20" s="46"/>
      <c r="D20" s="46"/>
      <c r="E20" s="46"/>
      <c r="F20" s="2"/>
      <c r="G20" s="2"/>
      <c r="H20" s="2"/>
      <c r="I20" s="2"/>
    </row>
    <row r="21" spans="3:10" customFormat="1" ht="16.5">
      <c r="C21" s="46"/>
      <c r="D21" s="46"/>
      <c r="E21" s="46"/>
      <c r="F21" s="2"/>
      <c r="G21" s="2"/>
      <c r="H21" s="2"/>
      <c r="I21" s="2"/>
    </row>
    <row r="22" spans="3:10" customFormat="1" ht="16.5">
      <c r="C22" s="46"/>
      <c r="D22" s="46"/>
      <c r="E22" s="46"/>
      <c r="F22" s="2"/>
      <c r="G22" s="2"/>
      <c r="H22" s="2"/>
      <c r="I22" s="2"/>
    </row>
    <row r="23" spans="3:10" customFormat="1" ht="15.75" customHeight="1">
      <c r="C23" s="46"/>
      <c r="D23" s="46"/>
      <c r="E23" s="46"/>
      <c r="F23" s="2"/>
      <c r="G23" s="2"/>
      <c r="H23" s="2"/>
      <c r="I23" s="2"/>
      <c r="J23" s="58"/>
    </row>
    <row r="24" spans="3:10" customFormat="1" ht="16.5">
      <c r="C24" s="46"/>
      <c r="D24" s="46"/>
      <c r="E24" s="46"/>
      <c r="F24" s="2"/>
      <c r="G24" s="2"/>
      <c r="H24" s="2"/>
      <c r="I24" s="2"/>
      <c r="J24" s="58"/>
    </row>
    <row r="25" spans="3:10" customFormat="1" ht="16.5">
      <c r="C25" s="46"/>
      <c r="D25" s="46"/>
      <c r="E25" s="46"/>
      <c r="F25" s="2"/>
      <c r="G25" s="2"/>
      <c r="H25" s="2"/>
      <c r="I25" s="2"/>
      <c r="J25" s="58"/>
    </row>
    <row r="26" spans="3:10" customFormat="1" ht="16.5">
      <c r="C26" s="46"/>
      <c r="D26" s="46"/>
      <c r="E26" s="46"/>
      <c r="F26" s="2"/>
      <c r="G26" s="2"/>
      <c r="H26" s="2"/>
      <c r="I26" s="2"/>
      <c r="J26" s="58"/>
    </row>
    <row r="27" spans="3:10" customFormat="1" ht="16.5">
      <c r="C27" s="46"/>
      <c r="D27" s="46"/>
      <c r="E27" s="46"/>
      <c r="F27" s="2"/>
      <c r="G27" s="2"/>
      <c r="H27" s="2"/>
      <c r="I27" s="2"/>
      <c r="J27" s="58"/>
    </row>
    <row r="28" spans="3:10" customFormat="1" ht="16.5">
      <c r="C28" s="46"/>
      <c r="D28" s="46"/>
      <c r="E28" s="46"/>
      <c r="F28" s="2"/>
      <c r="G28" s="2"/>
      <c r="H28" s="2"/>
      <c r="I28" s="2"/>
      <c r="J28" s="58"/>
    </row>
    <row r="29" spans="3:10" customFormat="1" ht="16.5">
      <c r="C29" s="46"/>
      <c r="D29" s="46"/>
      <c r="E29" s="46"/>
      <c r="F29" s="58"/>
      <c r="G29" s="58"/>
      <c r="H29" s="58"/>
      <c r="I29" s="58"/>
      <c r="J29" s="58"/>
    </row>
    <row r="30" spans="3:10" customFormat="1" ht="16.5">
      <c r="C30" s="46"/>
      <c r="D30" s="46"/>
      <c r="E30" s="46"/>
      <c r="F30" s="58"/>
      <c r="G30" s="58"/>
      <c r="H30" s="58"/>
      <c r="I30" s="58"/>
      <c r="J30" s="58"/>
    </row>
    <row r="31" spans="3:10" customFormat="1" ht="16.5">
      <c r="C31" s="46"/>
      <c r="D31" s="46"/>
      <c r="E31" s="46"/>
      <c r="F31" s="58"/>
      <c r="G31" s="58"/>
      <c r="H31" s="58"/>
      <c r="I31" s="58"/>
      <c r="J31" s="58"/>
    </row>
    <row r="32" spans="3:10" customFormat="1" ht="16.5">
      <c r="C32" s="46"/>
      <c r="D32" s="46"/>
      <c r="E32" s="46"/>
      <c r="F32" s="58"/>
      <c r="G32" s="58"/>
      <c r="H32" s="58"/>
      <c r="I32" s="58"/>
      <c r="J32" s="58"/>
    </row>
    <row r="33" spans="2:7" customFormat="1" ht="16.5">
      <c r="C33" s="46"/>
      <c r="D33" s="46"/>
      <c r="E33" s="46"/>
      <c r="F33" s="46"/>
      <c r="G33" s="46"/>
    </row>
    <row r="34" spans="2:7">
      <c r="C34" s="3"/>
      <c r="D34" s="13" t="s">
        <v>52</v>
      </c>
      <c r="E34" s="13" t="s">
        <v>41</v>
      </c>
      <c r="F34" s="13" t="s">
        <v>51</v>
      </c>
    </row>
    <row r="35" spans="2:7">
      <c r="C35" s="10" t="s">
        <v>134</v>
      </c>
      <c r="D35" s="88">
        <v>14629668</v>
      </c>
      <c r="E35" s="88">
        <v>25090776</v>
      </c>
      <c r="F35" s="44">
        <f>(E35-D35)/D35</f>
        <v>0.71506120302935106</v>
      </c>
    </row>
    <row r="36" spans="2:7">
      <c r="C36" s="10" t="s">
        <v>135</v>
      </c>
      <c r="D36" s="88">
        <v>4567944</v>
      </c>
      <c r="E36" s="88">
        <v>10331688</v>
      </c>
      <c r="F36" s="44">
        <f t="shared" ref="F36:F41" si="0">(E36-D36)/D36</f>
        <v>1.2617807924090139</v>
      </c>
    </row>
    <row r="37" spans="2:7">
      <c r="C37" s="10" t="s">
        <v>136</v>
      </c>
      <c r="D37" s="88">
        <v>5521164</v>
      </c>
      <c r="E37" s="88">
        <v>10006236</v>
      </c>
      <c r="F37" s="44">
        <f t="shared" si="0"/>
        <v>0.81234174532761572</v>
      </c>
    </row>
    <row r="38" spans="2:7">
      <c r="C38" s="10" t="s">
        <v>137</v>
      </c>
      <c r="D38" s="88">
        <v>5769144</v>
      </c>
      <c r="E38" s="88">
        <v>11311188</v>
      </c>
      <c r="F38" s="44">
        <f t="shared" si="0"/>
        <v>0.96063540795653568</v>
      </c>
    </row>
    <row r="39" spans="2:7">
      <c r="C39" s="10" t="s">
        <v>138</v>
      </c>
      <c r="D39" s="88">
        <v>8750352</v>
      </c>
      <c r="E39" s="88">
        <v>15534204</v>
      </c>
      <c r="F39" s="44">
        <f t="shared" si="0"/>
        <v>0.77526618357752919</v>
      </c>
    </row>
    <row r="40" spans="2:7">
      <c r="C40" s="10" t="s">
        <v>139</v>
      </c>
      <c r="D40" s="88">
        <v>2805960</v>
      </c>
      <c r="E40" s="88">
        <v>5031348</v>
      </c>
      <c r="F40" s="44">
        <f t="shared" si="0"/>
        <v>0.79309327289056153</v>
      </c>
    </row>
    <row r="41" spans="2:7">
      <c r="C41" s="10" t="s">
        <v>140</v>
      </c>
      <c r="D41" s="88">
        <v>1703688</v>
      </c>
      <c r="E41" s="88">
        <v>3225672</v>
      </c>
      <c r="F41" s="44">
        <f t="shared" si="0"/>
        <v>0.8933466691084283</v>
      </c>
    </row>
    <row r="42" spans="2:7">
      <c r="C42" s="42" t="s">
        <v>50</v>
      </c>
      <c r="D42" s="89">
        <f>SUM(D35:D41)</f>
        <v>43747920</v>
      </c>
      <c r="E42" s="89">
        <f>SUM(E35:E41)</f>
        <v>80531112</v>
      </c>
      <c r="F42" s="43">
        <f>(E42-D42)/D42</f>
        <v>0.84079864825573425</v>
      </c>
    </row>
    <row r="43" spans="2:7">
      <c r="D43" s="90"/>
      <c r="E43" s="90"/>
    </row>
    <row r="45" spans="2:7" ht="12.75" customHeight="1">
      <c r="B45" s="36"/>
      <c r="C45" s="36"/>
      <c r="D45" s="36"/>
    </row>
    <row r="46" spans="2:7">
      <c r="B46" s="36"/>
      <c r="C46" s="36"/>
      <c r="D46" s="36"/>
    </row>
    <row r="47" spans="2:7">
      <c r="B47" s="36"/>
      <c r="C47" s="36"/>
      <c r="D47" s="36"/>
    </row>
    <row r="48" spans="2:7">
      <c r="B48" s="36"/>
      <c r="C48" s="36"/>
      <c r="D48" s="36"/>
    </row>
    <row r="49" spans="2:12">
      <c r="B49" s="36"/>
      <c r="C49" s="36"/>
      <c r="D49" s="36"/>
    </row>
    <row r="50" spans="2:12" ht="12.75" customHeight="1">
      <c r="B50" s="36"/>
      <c r="C50" s="36"/>
      <c r="D50" s="36"/>
    </row>
    <row r="51" spans="2:12">
      <c r="B51" s="36"/>
      <c r="C51" s="37"/>
      <c r="D51" s="36"/>
    </row>
    <row r="52" spans="2:12">
      <c r="B52" s="36"/>
      <c r="C52" s="37"/>
      <c r="D52" s="36"/>
    </row>
    <row r="53" spans="2:12">
      <c r="B53" s="36"/>
      <c r="C53" s="37"/>
      <c r="D53" s="36"/>
      <c r="K53" s="36"/>
      <c r="L53" s="36"/>
    </row>
    <row r="54" spans="2:12">
      <c r="B54" s="36"/>
      <c r="C54" s="37"/>
      <c r="D54" s="36"/>
      <c r="K54" s="36"/>
      <c r="L54" s="36"/>
    </row>
    <row r="55" spans="2:12">
      <c r="B55" s="36"/>
      <c r="C55" s="37"/>
      <c r="D55" s="36"/>
      <c r="K55" s="36"/>
      <c r="L55" s="36"/>
    </row>
    <row r="56" spans="2:12">
      <c r="B56" s="36"/>
      <c r="C56" s="37"/>
      <c r="D56" s="36"/>
      <c r="K56" s="36"/>
      <c r="L56" s="36"/>
    </row>
    <row r="57" spans="2:12">
      <c r="B57" s="36"/>
      <c r="C57" s="37"/>
      <c r="D57" s="36"/>
      <c r="K57" s="36"/>
      <c r="L57" s="36"/>
    </row>
    <row r="58" spans="2:12">
      <c r="B58" s="36"/>
      <c r="C58" s="37"/>
      <c r="D58" s="36"/>
      <c r="F58" s="36"/>
      <c r="G58" s="36"/>
      <c r="H58" s="36"/>
      <c r="I58" s="36"/>
      <c r="J58" s="36"/>
      <c r="K58" s="36"/>
      <c r="L58" s="36"/>
    </row>
    <row r="59" spans="2:12">
      <c r="B59" s="36"/>
      <c r="C59" s="37"/>
      <c r="D59" s="36"/>
      <c r="F59" s="36"/>
      <c r="G59" s="36"/>
      <c r="H59" s="36"/>
      <c r="I59" s="36"/>
      <c r="J59" s="36"/>
      <c r="K59" s="36"/>
      <c r="L59" s="36"/>
    </row>
    <row r="60" spans="2:12">
      <c r="B60" s="36"/>
      <c r="C60" s="37"/>
      <c r="D60" s="36"/>
      <c r="F60" s="36"/>
      <c r="G60" s="36"/>
      <c r="H60" s="36"/>
      <c r="I60" s="36"/>
      <c r="J60" s="36"/>
      <c r="K60" s="36"/>
      <c r="L60" s="36"/>
    </row>
    <row r="61" spans="2:12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2:12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2:12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2:12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2:12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2:12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2:12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2:12">
      <c r="B68" s="36"/>
      <c r="C68" s="36"/>
      <c r="D68" s="35"/>
      <c r="G68" s="5"/>
    </row>
    <row r="69" spans="2:12">
      <c r="B69" s="36"/>
      <c r="C69" s="36"/>
      <c r="D69" s="35"/>
      <c r="E69" s="4"/>
      <c r="F69" s="7"/>
      <c r="G69" s="5"/>
    </row>
    <row r="70" spans="2:12">
      <c r="B70" s="36"/>
      <c r="C70" s="36"/>
      <c r="D70" s="35"/>
      <c r="E70" s="4"/>
      <c r="F70" s="7"/>
      <c r="G70" s="5"/>
    </row>
    <row r="71" spans="2:12">
      <c r="B71" s="6"/>
      <c r="C71" s="36"/>
      <c r="D71" s="6"/>
      <c r="E71" s="4"/>
      <c r="F71" s="7"/>
      <c r="G71" s="5"/>
    </row>
    <row r="72" spans="2:12">
      <c r="B72" s="6"/>
      <c r="C72" s="36"/>
      <c r="D72" s="6"/>
      <c r="E72" s="4"/>
      <c r="F72" s="7"/>
      <c r="G72" s="5"/>
    </row>
    <row r="73" spans="2:12">
      <c r="B73" s="4"/>
      <c r="C73" s="36"/>
      <c r="D73" s="6"/>
      <c r="E73" s="4"/>
      <c r="F73" s="7"/>
      <c r="G73" s="5"/>
    </row>
    <row r="74" spans="2:12">
      <c r="B74" s="4"/>
      <c r="C74" s="36"/>
      <c r="D74" s="6"/>
      <c r="E74" s="4"/>
      <c r="F74" s="7"/>
      <c r="G74" s="5"/>
    </row>
    <row r="75" spans="2:12">
      <c r="B75" s="4"/>
      <c r="C75" s="36"/>
      <c r="D75" s="6"/>
      <c r="E75" s="4"/>
      <c r="F75" s="7"/>
      <c r="G75" s="5"/>
    </row>
    <row r="76" spans="2:12">
      <c r="B76" s="4"/>
      <c r="C76" s="36"/>
      <c r="D76" s="6"/>
      <c r="E76" s="4"/>
      <c r="F76" s="7"/>
      <c r="G76" s="5"/>
    </row>
    <row r="77" spans="2:12">
      <c r="B77" s="4"/>
      <c r="C77" s="36"/>
      <c r="D77" s="6"/>
      <c r="E77" s="4"/>
      <c r="F77" s="7"/>
      <c r="G77" s="5"/>
    </row>
    <row r="78" spans="2:12">
      <c r="B78" s="4"/>
      <c r="C78" s="36"/>
      <c r="D78" s="6"/>
      <c r="E78" s="4"/>
      <c r="F78" s="7"/>
      <c r="G78" s="5"/>
    </row>
    <row r="79" spans="2:12">
      <c r="B79" s="4"/>
      <c r="C79" s="36"/>
      <c r="D79" s="6"/>
      <c r="E79" s="8"/>
      <c r="F79" s="8"/>
      <c r="G79" s="5"/>
    </row>
    <row r="80" spans="2:12">
      <c r="B80" s="4"/>
      <c r="C80" s="36"/>
      <c r="D80" s="6"/>
      <c r="E80" s="8"/>
      <c r="F80" s="8"/>
      <c r="G80" s="5"/>
    </row>
    <row r="81" spans="2:7">
      <c r="B81" s="4"/>
      <c r="C81" s="36"/>
      <c r="D81" s="6"/>
      <c r="E81" s="5"/>
      <c r="F81" s="5"/>
      <c r="G81" s="5"/>
    </row>
    <row r="82" spans="2:7">
      <c r="B82" s="4"/>
      <c r="C82" s="36"/>
      <c r="D82" s="6"/>
      <c r="E82" s="5"/>
      <c r="F82" s="5"/>
      <c r="G82" s="5"/>
    </row>
    <row r="83" spans="2:7">
      <c r="B83" s="6"/>
      <c r="C83" s="36"/>
      <c r="D83" s="6"/>
      <c r="E83" s="5"/>
      <c r="F83" s="5"/>
      <c r="G83" s="5"/>
    </row>
    <row r="84" spans="2:7">
      <c r="B84" s="6"/>
      <c r="C84" s="36"/>
      <c r="D84" s="6"/>
      <c r="E84" s="5"/>
      <c r="F84" s="5"/>
      <c r="G84" s="5"/>
    </row>
    <row r="85" spans="2:7">
      <c r="B85" s="6"/>
      <c r="C85" s="36"/>
      <c r="D85" s="6"/>
      <c r="E85" s="5"/>
      <c r="F85" s="5"/>
      <c r="G85" s="5"/>
    </row>
    <row r="86" spans="2:7">
      <c r="B86" s="6"/>
      <c r="C86" s="36"/>
      <c r="D86" s="6"/>
      <c r="E86" s="5"/>
      <c r="F86" s="5"/>
      <c r="G86" s="5"/>
    </row>
    <row r="87" spans="2:7">
      <c r="B87" s="6"/>
      <c r="C87" s="36"/>
      <c r="D87" s="6"/>
      <c r="E87" s="5"/>
      <c r="F87" s="5"/>
      <c r="G87" s="5"/>
    </row>
    <row r="88" spans="2:7">
      <c r="B88" s="6"/>
      <c r="C88" s="36"/>
      <c r="D88" s="6"/>
      <c r="E88" s="5"/>
      <c r="F88" s="5"/>
      <c r="G88" s="5"/>
    </row>
    <row r="89" spans="2:7">
      <c r="B89" s="6"/>
      <c r="C89" s="36"/>
      <c r="D89" s="6"/>
      <c r="E89" s="5"/>
      <c r="F89" s="5"/>
      <c r="G89" s="5"/>
    </row>
    <row r="90" spans="2:7">
      <c r="B90" s="38"/>
      <c r="C90" s="36"/>
      <c r="D90" s="6"/>
      <c r="E90" s="5"/>
      <c r="F90" s="5"/>
      <c r="G90" s="5"/>
    </row>
    <row r="91" spans="2:7">
      <c r="B91" s="38"/>
      <c r="C91" s="36"/>
      <c r="D91" s="6"/>
      <c r="E91" s="5"/>
      <c r="F91" s="5"/>
      <c r="G91" s="5"/>
    </row>
    <row r="92" spans="2:7">
      <c r="B92" s="38"/>
      <c r="C92" s="36"/>
      <c r="D92" s="6"/>
    </row>
    <row r="93" spans="2:7">
      <c r="B93" s="38"/>
      <c r="C93" s="36"/>
      <c r="D93" s="6"/>
    </row>
    <row r="94" spans="2:7">
      <c r="B94" s="36"/>
      <c r="C94" s="36"/>
      <c r="D94" s="35"/>
    </row>
    <row r="95" spans="2:7">
      <c r="B95" s="36"/>
      <c r="C95" s="36"/>
      <c r="D95" s="35"/>
    </row>
    <row r="96" spans="2:7">
      <c r="B96" s="36"/>
      <c r="C96" s="36"/>
      <c r="D96" s="35"/>
    </row>
    <row r="97" spans="3:3">
      <c r="C97" s="36"/>
    </row>
  </sheetData>
  <mergeCells count="2">
    <mergeCell ref="C8:G10"/>
    <mergeCell ref="C12:G14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9.140625" defaultRowHeight="12.75"/>
  <cols>
    <col min="1" max="1" width="13.7109375" style="2" customWidth="1"/>
    <col min="2" max="2" width="7.7109375" style="2" customWidth="1"/>
    <col min="3" max="3" width="60.140625" style="2" customWidth="1"/>
    <col min="4" max="4" width="24.28515625" style="2" customWidth="1"/>
    <col min="5" max="5" width="20.42578125" style="2" customWidth="1"/>
    <col min="6" max="7" width="20.7109375" style="2" customWidth="1"/>
    <col min="8" max="8" width="9.140625" style="2"/>
    <col min="9" max="9" width="11.5703125" style="2" bestFit="1" customWidth="1"/>
    <col min="10" max="16384" width="9.140625" style="2"/>
  </cols>
  <sheetData>
    <row r="1" spans="3:10" customFormat="1">
      <c r="C1" s="1"/>
    </row>
    <row r="2" spans="3:10" customFormat="1"/>
    <row r="3" spans="3:10" customFormat="1"/>
    <row r="4" spans="3:10" customFormat="1"/>
    <row r="5" spans="3:10" customFormat="1">
      <c r="C5" s="1"/>
    </row>
    <row r="6" spans="3:10" customFormat="1">
      <c r="C6" s="1"/>
    </row>
    <row r="7" spans="3:10" customFormat="1"/>
    <row r="8" spans="3:10" customFormat="1" ht="20.25" customHeight="1">
      <c r="C8" s="166" t="s">
        <v>142</v>
      </c>
      <c r="D8" s="166"/>
      <c r="E8" s="166"/>
      <c r="F8" s="166"/>
      <c r="G8" s="166"/>
      <c r="H8" s="166"/>
      <c r="I8" s="166"/>
      <c r="J8" s="166"/>
    </row>
    <row r="9" spans="3:10" customFormat="1" ht="12.75" customHeight="1">
      <c r="C9" s="167"/>
      <c r="D9" s="167"/>
      <c r="E9" s="167"/>
      <c r="F9" s="167"/>
      <c r="G9" s="167"/>
      <c r="H9" s="167"/>
      <c r="I9" s="167"/>
      <c r="J9" s="167"/>
    </row>
    <row r="10" spans="3:10" customFormat="1" ht="12.75" customHeight="1">
      <c r="C10" s="168"/>
      <c r="D10" s="168"/>
      <c r="E10" s="168"/>
      <c r="F10" s="168"/>
      <c r="G10" s="168"/>
      <c r="H10" s="168"/>
      <c r="I10" s="168"/>
      <c r="J10" s="168"/>
    </row>
    <row r="11" spans="3:10" customFormat="1" ht="12.75" customHeight="1">
      <c r="C11" s="83"/>
      <c r="D11" s="83"/>
      <c r="E11" s="83"/>
      <c r="F11" s="83"/>
      <c r="G11" s="83"/>
      <c r="H11" s="83"/>
      <c r="I11" s="83"/>
      <c r="J11" s="83"/>
    </row>
    <row r="12" spans="3:10" customFormat="1" ht="12.75" customHeight="1">
      <c r="C12" s="170" t="s">
        <v>156</v>
      </c>
      <c r="D12" s="170"/>
      <c r="E12" s="170"/>
      <c r="F12" s="170"/>
      <c r="G12" s="170"/>
      <c r="H12" s="170"/>
      <c r="I12" s="170"/>
      <c r="J12" s="170"/>
    </row>
    <row r="13" spans="3:10" customFormat="1" ht="12.75" customHeight="1">
      <c r="C13" s="170"/>
      <c r="D13" s="170"/>
      <c r="E13" s="170"/>
      <c r="F13" s="170"/>
      <c r="G13" s="170"/>
      <c r="H13" s="170"/>
      <c r="I13" s="170"/>
      <c r="J13" s="170"/>
    </row>
    <row r="14" spans="3:10" customFormat="1" ht="12.75" customHeight="1">
      <c r="C14" s="170"/>
      <c r="D14" s="170"/>
      <c r="E14" s="170"/>
      <c r="F14" s="170"/>
      <c r="G14" s="170"/>
      <c r="H14" s="170"/>
      <c r="I14" s="170"/>
      <c r="J14" s="170"/>
    </row>
    <row r="15" spans="3:10" customFormat="1" ht="12.75" customHeight="1">
      <c r="C15" s="170"/>
      <c r="D15" s="170"/>
      <c r="E15" s="170"/>
      <c r="F15" s="170"/>
      <c r="G15" s="170"/>
      <c r="H15" s="170"/>
      <c r="I15" s="170"/>
      <c r="J15" s="170"/>
    </row>
    <row r="16" spans="3:10" customFormat="1" ht="12.75" customHeight="1">
      <c r="C16" s="170"/>
      <c r="D16" s="170"/>
      <c r="E16" s="170"/>
      <c r="F16" s="170"/>
      <c r="G16" s="170"/>
      <c r="H16" s="170"/>
      <c r="I16" s="170"/>
      <c r="J16" s="170"/>
    </row>
    <row r="17" spans="3:10" customFormat="1" ht="12.75" customHeight="1">
      <c r="C17" s="83"/>
      <c r="D17" s="83"/>
      <c r="E17" s="83"/>
      <c r="F17" s="83"/>
      <c r="G17" s="83"/>
      <c r="H17" s="83"/>
      <c r="I17" s="83"/>
      <c r="J17" s="83"/>
    </row>
    <row r="18" spans="3:10" customFormat="1" ht="16.5">
      <c r="C18" s="45"/>
      <c r="D18" s="45"/>
      <c r="E18" s="45"/>
      <c r="F18" s="45"/>
      <c r="G18" s="45"/>
    </row>
    <row r="19" spans="3:10" customFormat="1" ht="16.5">
      <c r="C19" s="45"/>
      <c r="D19" s="45"/>
      <c r="E19" s="45"/>
      <c r="F19" s="46"/>
      <c r="G19" s="46"/>
    </row>
    <row r="20" spans="3:10" customFormat="1" ht="21.75" customHeight="1">
      <c r="C20" s="45"/>
      <c r="D20" s="45"/>
      <c r="E20" s="45"/>
      <c r="F20" s="2"/>
      <c r="G20" s="2"/>
      <c r="H20" s="2"/>
      <c r="I20" s="2"/>
      <c r="J20" s="2"/>
    </row>
    <row r="21" spans="3:10" customFormat="1" ht="16.5">
      <c r="C21" s="45"/>
      <c r="D21" s="45"/>
      <c r="E21" s="45"/>
      <c r="F21" s="2"/>
      <c r="G21" s="2"/>
      <c r="H21" s="2"/>
      <c r="I21" s="2"/>
      <c r="J21" s="2"/>
    </row>
    <row r="22" spans="3:10" customFormat="1" ht="25.5" customHeight="1">
      <c r="C22" s="45"/>
      <c r="D22" s="45"/>
      <c r="E22" s="45"/>
      <c r="F22" s="2"/>
      <c r="G22" s="2"/>
      <c r="H22" s="2"/>
      <c r="I22" s="2"/>
      <c r="J22" s="2"/>
    </row>
    <row r="23" spans="3:10" customFormat="1" ht="16.5">
      <c r="C23" s="45"/>
      <c r="D23" s="45"/>
      <c r="E23" s="45"/>
      <c r="F23" s="2"/>
      <c r="G23" s="2"/>
      <c r="H23" s="2"/>
      <c r="I23" s="2"/>
      <c r="J23" s="2"/>
    </row>
    <row r="24" spans="3:10" customFormat="1" ht="16.5">
      <c r="C24" s="45"/>
      <c r="D24" s="45"/>
      <c r="E24" s="45"/>
      <c r="F24" s="2"/>
      <c r="G24" s="2"/>
      <c r="H24" s="2"/>
      <c r="I24" s="2"/>
      <c r="J24" s="2"/>
    </row>
    <row r="25" spans="3:10" customFormat="1" ht="16.5">
      <c r="C25" s="45"/>
      <c r="D25" s="45"/>
      <c r="E25" s="45"/>
      <c r="F25" s="2"/>
      <c r="G25" s="2"/>
      <c r="H25" s="2"/>
      <c r="I25" s="2"/>
      <c r="J25" s="2"/>
    </row>
    <row r="26" spans="3:10" customFormat="1" ht="15.75" customHeight="1">
      <c r="C26" s="45"/>
      <c r="D26" s="45"/>
      <c r="E26" s="45"/>
      <c r="F26" s="2"/>
      <c r="G26" s="2"/>
      <c r="H26" s="2"/>
      <c r="I26" s="2"/>
      <c r="J26" s="2"/>
    </row>
    <row r="27" spans="3:10" customFormat="1" ht="15.75" customHeight="1">
      <c r="C27" s="46"/>
      <c r="D27" s="46"/>
      <c r="E27" s="46"/>
      <c r="F27" s="2"/>
      <c r="G27" s="2"/>
      <c r="H27" s="2"/>
      <c r="I27" s="2"/>
      <c r="J27" s="2"/>
    </row>
    <row r="28" spans="3:10" customFormat="1" ht="15.75" customHeight="1">
      <c r="C28" s="46"/>
      <c r="D28" s="46"/>
      <c r="E28" s="46"/>
      <c r="F28" s="2"/>
      <c r="G28" s="2"/>
      <c r="H28" s="2"/>
      <c r="I28" s="2"/>
      <c r="J28" s="2"/>
    </row>
    <row r="29" spans="3:10" customFormat="1" ht="15.75" customHeight="1">
      <c r="C29" s="46"/>
      <c r="D29" s="46"/>
      <c r="E29" s="46"/>
      <c r="F29" s="2"/>
      <c r="G29" s="2"/>
      <c r="H29" s="2"/>
      <c r="I29" s="2"/>
      <c r="J29" s="2"/>
    </row>
    <row r="30" spans="3:10" customFormat="1" ht="15.75" customHeight="1">
      <c r="C30" s="46"/>
      <c r="D30" s="46"/>
      <c r="E30" s="46"/>
      <c r="F30" s="2"/>
      <c r="G30" s="2"/>
      <c r="H30" s="2"/>
      <c r="I30" s="2"/>
      <c r="J30" s="2"/>
    </row>
    <row r="31" spans="3:10" customFormat="1" ht="15.75" customHeight="1">
      <c r="C31" s="46"/>
      <c r="D31" s="46"/>
      <c r="E31" s="46"/>
    </row>
    <row r="32" spans="3:10" customFormat="1" ht="15.75" customHeight="1">
      <c r="C32" s="46"/>
      <c r="D32" s="46"/>
      <c r="E32" s="46"/>
    </row>
    <row r="33" spans="1:6">
      <c r="C33" s="3"/>
      <c r="D33" s="13" t="s">
        <v>41</v>
      </c>
      <c r="E33" s="13" t="s">
        <v>53</v>
      </c>
      <c r="F33" s="13" t="s">
        <v>7</v>
      </c>
    </row>
    <row r="34" spans="1:6">
      <c r="C34" s="10" t="s">
        <v>134</v>
      </c>
      <c r="D34" s="11">
        <v>25090776</v>
      </c>
      <c r="E34" s="11">
        <v>19665651</v>
      </c>
      <c r="F34" s="44">
        <f>E34/D34</f>
        <v>0.78378010309445989</v>
      </c>
    </row>
    <row r="35" spans="1:6">
      <c r="C35" s="10" t="s">
        <v>135</v>
      </c>
      <c r="D35" s="11">
        <v>10331688</v>
      </c>
      <c r="E35" s="11">
        <v>8368554</v>
      </c>
      <c r="F35" s="44">
        <f t="shared" ref="F35:F40" si="0">E35/D35</f>
        <v>0.80998903567355107</v>
      </c>
    </row>
    <row r="36" spans="1:6">
      <c r="C36" s="10" t="s">
        <v>136</v>
      </c>
      <c r="D36" s="11">
        <v>10006236</v>
      </c>
      <c r="E36" s="11">
        <v>8521340</v>
      </c>
      <c r="F36" s="44">
        <f t="shared" si="0"/>
        <v>0.85160294040636264</v>
      </c>
    </row>
    <row r="37" spans="1:6">
      <c r="C37" s="10" t="s">
        <v>137</v>
      </c>
      <c r="D37" s="11">
        <v>11311188</v>
      </c>
      <c r="E37" s="11">
        <v>9246927</v>
      </c>
      <c r="F37" s="44">
        <f t="shared" si="0"/>
        <v>0.81750272385181821</v>
      </c>
    </row>
    <row r="38" spans="1:6">
      <c r="C38" s="10" t="s">
        <v>138</v>
      </c>
      <c r="D38" s="11">
        <v>15534204</v>
      </c>
      <c r="E38" s="11">
        <v>13166554</v>
      </c>
      <c r="F38" s="44">
        <f t="shared" si="0"/>
        <v>0.84758472336271629</v>
      </c>
    </row>
    <row r="39" spans="1:6">
      <c r="C39" s="10" t="s">
        <v>139</v>
      </c>
      <c r="D39" s="11">
        <v>5031348</v>
      </c>
      <c r="E39" s="11">
        <v>4347973</v>
      </c>
      <c r="F39" s="44">
        <f t="shared" si="0"/>
        <v>0.86417655864790111</v>
      </c>
    </row>
    <row r="40" spans="1:6">
      <c r="C40" s="10" t="s">
        <v>140</v>
      </c>
      <c r="D40" s="11">
        <v>3225672</v>
      </c>
      <c r="E40" s="11">
        <v>2673693</v>
      </c>
      <c r="F40" s="44">
        <f t="shared" si="0"/>
        <v>0.82887937769246223</v>
      </c>
    </row>
    <row r="41" spans="1:6">
      <c r="C41" s="42" t="s">
        <v>49</v>
      </c>
      <c r="D41" s="12">
        <f>SUM(D34:D40)</f>
        <v>80531112</v>
      </c>
      <c r="E41" s="12">
        <f>SUM(E34:E40)</f>
        <v>65990692</v>
      </c>
      <c r="F41" s="43">
        <f>E41/D41</f>
        <v>0.81944344690037307</v>
      </c>
    </row>
    <row r="43" spans="1:6">
      <c r="E43" s="86"/>
    </row>
    <row r="44" spans="1:6" ht="12.75" customHeight="1">
      <c r="A44" s="36"/>
      <c r="B44" s="36"/>
      <c r="C44" s="36"/>
      <c r="D44" s="36"/>
    </row>
    <row r="45" spans="1:6">
      <c r="A45" s="36"/>
      <c r="B45" s="36"/>
      <c r="C45" s="36"/>
      <c r="D45" s="36"/>
    </row>
    <row r="46" spans="1:6">
      <c r="A46" s="36"/>
      <c r="B46" s="36"/>
      <c r="C46" s="36"/>
      <c r="D46" s="36"/>
    </row>
    <row r="47" spans="1:6">
      <c r="A47" s="36"/>
      <c r="B47" s="36"/>
      <c r="C47" s="36"/>
      <c r="D47" s="36"/>
    </row>
    <row r="48" spans="1:6">
      <c r="A48" s="36"/>
      <c r="B48" s="36"/>
      <c r="C48" s="36"/>
      <c r="D48" s="36"/>
    </row>
    <row r="49" spans="1:12" ht="12.75" customHeight="1">
      <c r="A49" s="36"/>
      <c r="B49" s="36"/>
      <c r="C49" s="36"/>
      <c r="D49" s="36"/>
    </row>
    <row r="50" spans="1:12">
      <c r="A50" s="36"/>
      <c r="B50" s="36"/>
      <c r="C50" s="37"/>
      <c r="D50" s="36"/>
    </row>
    <row r="51" spans="1:12">
      <c r="A51" s="36"/>
      <c r="B51" s="36"/>
      <c r="C51" s="37"/>
      <c r="D51" s="36"/>
    </row>
    <row r="52" spans="1:12">
      <c r="A52" s="36"/>
      <c r="B52" s="36"/>
      <c r="C52" s="37"/>
      <c r="D52" s="36"/>
      <c r="K52" s="36"/>
      <c r="L52" s="36"/>
    </row>
    <row r="53" spans="1:12">
      <c r="A53" s="36"/>
      <c r="B53" s="36"/>
      <c r="C53" s="37"/>
      <c r="D53" s="36"/>
      <c r="K53" s="36"/>
      <c r="L53" s="36"/>
    </row>
    <row r="54" spans="1:12">
      <c r="A54" s="36"/>
      <c r="B54" s="36"/>
      <c r="C54" s="37"/>
      <c r="D54" s="36"/>
      <c r="K54" s="36"/>
      <c r="L54" s="36"/>
    </row>
    <row r="55" spans="1:12">
      <c r="A55" s="36"/>
      <c r="B55" s="36"/>
      <c r="C55" s="37"/>
      <c r="D55" s="36"/>
      <c r="K55" s="36"/>
      <c r="L55" s="36"/>
    </row>
    <row r="56" spans="1:12">
      <c r="A56" s="36"/>
      <c r="B56" s="36"/>
      <c r="C56" s="37"/>
      <c r="D56" s="36"/>
      <c r="K56" s="36"/>
      <c r="L56" s="36"/>
    </row>
    <row r="57" spans="1:12">
      <c r="A57" s="36"/>
      <c r="B57" s="36"/>
      <c r="C57" s="37"/>
      <c r="D57" s="36"/>
      <c r="F57" s="36"/>
      <c r="G57" s="36"/>
      <c r="H57" s="36"/>
      <c r="I57" s="36"/>
      <c r="J57" s="36"/>
      <c r="K57" s="36"/>
      <c r="L57" s="36"/>
    </row>
    <row r="58" spans="1:12">
      <c r="A58" s="36"/>
      <c r="B58" s="36"/>
      <c r="C58" s="37"/>
      <c r="D58" s="36"/>
      <c r="F58" s="36"/>
      <c r="G58" s="36"/>
      <c r="H58" s="36"/>
      <c r="I58" s="36"/>
      <c r="J58" s="36"/>
      <c r="K58" s="36"/>
      <c r="L58" s="36"/>
    </row>
    <row r="59" spans="1:12">
      <c r="A59" s="36"/>
      <c r="B59" s="36"/>
      <c r="C59" s="37"/>
      <c r="D59" s="36"/>
      <c r="F59" s="36"/>
      <c r="G59" s="36"/>
      <c r="H59" s="36"/>
      <c r="I59" s="36"/>
      <c r="J59" s="36"/>
      <c r="K59" s="36"/>
      <c r="L59" s="36"/>
    </row>
    <row r="60" spans="1:1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>
      <c r="A67" s="36"/>
      <c r="B67" s="36"/>
      <c r="C67" s="36"/>
      <c r="D67" s="35"/>
      <c r="G67" s="5"/>
    </row>
    <row r="68" spans="1:12">
      <c r="A68" s="36"/>
      <c r="B68" s="36"/>
      <c r="C68" s="36"/>
      <c r="D68" s="35"/>
      <c r="E68" s="4"/>
      <c r="F68" s="7"/>
      <c r="G68" s="5"/>
    </row>
    <row r="69" spans="1:12">
      <c r="A69" s="36"/>
      <c r="B69" s="36"/>
      <c r="C69" s="36"/>
      <c r="D69" s="35"/>
      <c r="E69" s="4"/>
      <c r="F69" s="7"/>
      <c r="G69" s="5"/>
    </row>
    <row r="70" spans="1:12">
      <c r="A70" s="6"/>
      <c r="B70" s="6"/>
      <c r="C70" s="36"/>
      <c r="D70" s="6"/>
      <c r="E70" s="4"/>
      <c r="F70" s="7"/>
      <c r="G70" s="5"/>
    </row>
    <row r="71" spans="1:12">
      <c r="A71" s="6"/>
      <c r="B71" s="6"/>
      <c r="C71" s="36"/>
      <c r="D71" s="6"/>
      <c r="E71" s="4"/>
      <c r="F71" s="7"/>
      <c r="G71" s="5"/>
    </row>
    <row r="72" spans="1:12">
      <c r="A72" s="4"/>
      <c r="B72" s="4"/>
      <c r="C72" s="36"/>
      <c r="D72" s="6"/>
      <c r="E72" s="4"/>
      <c r="F72" s="7"/>
      <c r="G72" s="5"/>
    </row>
    <row r="73" spans="1:12">
      <c r="A73" s="4"/>
      <c r="B73" s="4"/>
      <c r="C73" s="36"/>
      <c r="D73" s="6"/>
      <c r="E73" s="4"/>
      <c r="F73" s="7"/>
      <c r="G73" s="5"/>
    </row>
    <row r="74" spans="1:12">
      <c r="A74" s="4"/>
      <c r="B74" s="4"/>
      <c r="C74" s="36"/>
      <c r="D74" s="6"/>
      <c r="E74" s="4"/>
      <c r="F74" s="7"/>
      <c r="G74" s="5"/>
    </row>
    <row r="75" spans="1:12">
      <c r="A75" s="4"/>
      <c r="B75" s="4"/>
      <c r="C75" s="36"/>
      <c r="D75" s="6"/>
      <c r="E75" s="4"/>
      <c r="F75" s="7"/>
      <c r="G75" s="5"/>
    </row>
    <row r="76" spans="1:12">
      <c r="A76" s="4"/>
      <c r="B76" s="4"/>
      <c r="C76" s="36"/>
      <c r="D76" s="6"/>
      <c r="E76" s="4"/>
      <c r="F76" s="7"/>
      <c r="G76" s="5"/>
    </row>
    <row r="77" spans="1:12">
      <c r="A77" s="4"/>
      <c r="B77" s="4"/>
      <c r="C77" s="36"/>
      <c r="D77" s="6"/>
      <c r="E77" s="4"/>
      <c r="F77" s="7"/>
      <c r="G77" s="5"/>
    </row>
    <row r="78" spans="1:12">
      <c r="A78" s="4"/>
      <c r="B78" s="4"/>
      <c r="C78" s="36"/>
      <c r="D78" s="6"/>
      <c r="E78" s="8"/>
      <c r="F78" s="8"/>
      <c r="G78" s="5"/>
    </row>
    <row r="79" spans="1:12">
      <c r="A79" s="4"/>
      <c r="B79" s="4"/>
      <c r="C79" s="36"/>
      <c r="D79" s="6"/>
      <c r="E79" s="8"/>
      <c r="F79" s="8"/>
      <c r="G79" s="5"/>
    </row>
    <row r="80" spans="1:12">
      <c r="A80" s="4"/>
      <c r="B80" s="4"/>
      <c r="C80" s="36"/>
      <c r="D80" s="6"/>
      <c r="E80" s="5"/>
      <c r="F80" s="5"/>
      <c r="G80" s="5"/>
    </row>
    <row r="81" spans="1:7">
      <c r="A81" s="4"/>
      <c r="B81" s="4"/>
      <c r="C81" s="36"/>
      <c r="D81" s="6"/>
      <c r="E81" s="5"/>
      <c r="F81" s="5"/>
      <c r="G81" s="5"/>
    </row>
    <row r="82" spans="1:7">
      <c r="A82" s="6"/>
      <c r="B82" s="6"/>
      <c r="C82" s="36"/>
      <c r="D82" s="6"/>
      <c r="E82" s="5"/>
      <c r="F82" s="5"/>
      <c r="G82" s="5"/>
    </row>
    <row r="83" spans="1:7">
      <c r="A83" s="6"/>
      <c r="B83" s="6"/>
      <c r="C83" s="36"/>
      <c r="D83" s="6"/>
      <c r="E83" s="5"/>
      <c r="F83" s="5"/>
      <c r="G83" s="5"/>
    </row>
    <row r="84" spans="1:7">
      <c r="A84" s="6"/>
      <c r="B84" s="6"/>
      <c r="C84" s="36"/>
      <c r="D84" s="6"/>
      <c r="E84" s="5"/>
      <c r="F84" s="5"/>
      <c r="G84" s="5"/>
    </row>
    <row r="85" spans="1:7">
      <c r="A85" s="6"/>
      <c r="B85" s="6"/>
      <c r="C85" s="36"/>
      <c r="D85" s="6"/>
      <c r="E85" s="5"/>
      <c r="F85" s="5"/>
      <c r="G85" s="5"/>
    </row>
    <row r="86" spans="1:7">
      <c r="A86" s="6"/>
      <c r="B86" s="6"/>
      <c r="C86" s="36"/>
      <c r="D86" s="6"/>
      <c r="E86" s="5"/>
      <c r="F86" s="5"/>
      <c r="G86" s="5"/>
    </row>
    <row r="87" spans="1:7">
      <c r="A87" s="6"/>
      <c r="B87" s="6"/>
      <c r="C87" s="36"/>
      <c r="D87" s="6"/>
      <c r="E87" s="5"/>
      <c r="F87" s="5"/>
      <c r="G87" s="5"/>
    </row>
    <row r="88" spans="1:7">
      <c r="A88" s="6"/>
      <c r="B88" s="6"/>
      <c r="C88" s="36"/>
      <c r="D88" s="6"/>
      <c r="E88" s="5"/>
      <c r="F88" s="5"/>
      <c r="G88" s="5"/>
    </row>
    <row r="89" spans="1:7">
      <c r="A89" s="38"/>
      <c r="B89" s="38"/>
      <c r="C89" s="36"/>
      <c r="D89" s="6"/>
      <c r="E89" s="5"/>
      <c r="F89" s="5"/>
      <c r="G89" s="5"/>
    </row>
    <row r="90" spans="1:7">
      <c r="A90" s="38"/>
      <c r="B90" s="38"/>
      <c r="C90" s="36"/>
      <c r="D90" s="6"/>
      <c r="E90" s="5"/>
      <c r="F90" s="5"/>
      <c r="G90" s="5"/>
    </row>
    <row r="91" spans="1:7">
      <c r="A91" s="38"/>
      <c r="B91" s="38"/>
      <c r="C91" s="36"/>
      <c r="D91" s="6"/>
    </row>
    <row r="92" spans="1:7">
      <c r="A92" s="38"/>
      <c r="B92" s="38"/>
      <c r="C92" s="36"/>
      <c r="D92" s="6"/>
    </row>
    <row r="93" spans="1:7">
      <c r="A93" s="36"/>
      <c r="B93" s="36"/>
      <c r="C93" s="36"/>
      <c r="D93" s="35"/>
    </row>
    <row r="94" spans="1:7">
      <c r="A94" s="36"/>
      <c r="B94" s="36"/>
      <c r="C94" s="36"/>
      <c r="D94" s="35"/>
    </row>
    <row r="95" spans="1:7">
      <c r="A95" s="36"/>
      <c r="B95" s="36"/>
      <c r="C95" s="36"/>
      <c r="D95" s="35"/>
    </row>
    <row r="96" spans="1:7">
      <c r="C96" s="36"/>
    </row>
  </sheetData>
  <mergeCells count="2">
    <mergeCell ref="C8:J10"/>
    <mergeCell ref="C12:J16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9.140625" defaultRowHeight="12.75"/>
  <cols>
    <col min="1" max="1" width="13.7109375" style="2" customWidth="1"/>
    <col min="2" max="2" width="7.7109375" style="2" customWidth="1"/>
    <col min="3" max="3" width="52.5703125" style="2" customWidth="1"/>
    <col min="4" max="4" width="10.85546875" style="2" customWidth="1"/>
    <col min="5" max="5" width="12.28515625" style="2" customWidth="1"/>
    <col min="6" max="6" width="11" style="2" customWidth="1"/>
    <col min="7" max="7" width="11.28515625" style="2" customWidth="1"/>
    <col min="8" max="8" width="11.5703125" style="2" bestFit="1" customWidth="1"/>
    <col min="9" max="9" width="11.85546875" style="2" bestFit="1" customWidth="1"/>
    <col min="10" max="10" width="11.5703125" style="2" bestFit="1" customWidth="1"/>
    <col min="11" max="11" width="9.85546875" style="2" bestFit="1" customWidth="1"/>
    <col min="12" max="13" width="11.5703125" style="2" bestFit="1" customWidth="1"/>
    <col min="14" max="14" width="11.42578125" style="2" bestFit="1" customWidth="1"/>
    <col min="15" max="16384" width="9.140625" style="2"/>
  </cols>
  <sheetData>
    <row r="1" spans="3:14" customFormat="1">
      <c r="C1" s="1"/>
    </row>
    <row r="2" spans="3:14" customFormat="1"/>
    <row r="3" spans="3:14" customFormat="1"/>
    <row r="4" spans="3:14" customFormat="1"/>
    <row r="5" spans="3:14" customFormat="1">
      <c r="C5" s="1"/>
    </row>
    <row r="6" spans="3:14" customFormat="1">
      <c r="C6" s="1"/>
    </row>
    <row r="7" spans="3:14" customFormat="1"/>
    <row r="8" spans="3:14" customFormat="1" ht="20.25" customHeight="1">
      <c r="C8" s="166" t="s">
        <v>143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3:14" customFormat="1" ht="12.75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3:14" customFormat="1" ht="12.75" customHeight="1"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3:14" customFormat="1" ht="12.75" customHeight="1">
      <c r="C11" s="83"/>
      <c r="D11" s="83"/>
      <c r="E11" s="83"/>
      <c r="F11" s="83"/>
      <c r="G11" s="83"/>
      <c r="H11" s="83"/>
      <c r="I11" s="83"/>
      <c r="J11" s="83"/>
    </row>
    <row r="12" spans="3:14" customFormat="1" ht="12.75" customHeight="1">
      <c r="C12" s="169" t="s">
        <v>157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3:14" customFormat="1" ht="12.75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3:14" customFormat="1" ht="12.75" customHeight="1"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3:14" customFormat="1" ht="12.75" customHeight="1"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3:14" customFormat="1" ht="12.75" customHeight="1"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3:14" customFormat="1" ht="12.75" customHeight="1"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3:14" customFormat="1" ht="12.75" customHeight="1"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3:14" customFormat="1" ht="12.75" customHeight="1"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3:14" customFormat="1" ht="12.7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3:14" customFormat="1" ht="12.75" customHeight="1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3:14" customFormat="1" ht="12.75" customHeight="1"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3:14" customFormat="1" ht="12.75" customHeight="1"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3:14" customFormat="1" ht="12.75" customHeight="1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3:14" customFormat="1" ht="12.75" customHeight="1"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3:14" customFormat="1" ht="12.75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3:14" customFormat="1" ht="12.75" customHeight="1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3:14" customFormat="1" ht="12.75" customHeight="1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3:14" customFormat="1" ht="12.75" customHeight="1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3:14" customFormat="1" ht="12.75" customHeight="1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3:14" customFormat="1" ht="12.75" customHeight="1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3:14" customFormat="1" ht="12.75" customHeight="1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5" customFormat="1" ht="12.75" customHeight="1"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5" customFormat="1" ht="12.75" customHeight="1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5" customFormat="1" ht="12.75" customHeight="1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3:15" customFormat="1" ht="12.75" customHeight="1">
      <c r="C36" s="83"/>
      <c r="D36" s="83"/>
      <c r="E36" s="83"/>
      <c r="F36" s="83"/>
      <c r="G36" s="83"/>
      <c r="H36" s="83"/>
      <c r="I36" s="83"/>
      <c r="J36" s="83"/>
    </row>
    <row r="37" spans="3:15" customFormat="1" ht="12.75" customHeight="1">
      <c r="C37" s="83"/>
      <c r="D37" s="83"/>
      <c r="E37" s="83"/>
      <c r="F37" s="83"/>
      <c r="G37" s="83"/>
      <c r="H37" s="83"/>
      <c r="I37" s="83"/>
      <c r="J37" s="83"/>
    </row>
    <row r="38" spans="3:15" customFormat="1" ht="12.75" customHeight="1">
      <c r="C38" s="83"/>
      <c r="D38" s="83"/>
      <c r="E38" s="83"/>
      <c r="F38" s="83"/>
      <c r="G38" s="83"/>
      <c r="H38" s="83"/>
      <c r="I38" s="83"/>
      <c r="J38" s="83"/>
    </row>
    <row r="39" spans="3:15" customFormat="1" ht="12.75" customHeight="1">
      <c r="C39" s="83"/>
      <c r="D39" s="83"/>
      <c r="E39" s="83"/>
      <c r="F39" s="83"/>
      <c r="G39" s="83"/>
      <c r="H39" s="83"/>
      <c r="I39" s="83"/>
      <c r="J39" s="83"/>
    </row>
    <row r="40" spans="3:15" customFormat="1" ht="12.75" customHeight="1">
      <c r="C40" s="83"/>
      <c r="D40" s="83"/>
      <c r="E40" s="83"/>
      <c r="F40" s="83"/>
      <c r="G40" s="83"/>
      <c r="H40" s="83"/>
      <c r="I40" s="83"/>
      <c r="J40" s="83"/>
    </row>
    <row r="41" spans="3:15" customFormat="1" ht="25.5" customHeight="1">
      <c r="C41" s="174" t="s">
        <v>39</v>
      </c>
      <c r="D41" s="171">
        <v>2015</v>
      </c>
      <c r="E41" s="172"/>
      <c r="F41" s="173"/>
      <c r="G41" s="171" t="s">
        <v>122</v>
      </c>
      <c r="H41" s="173"/>
      <c r="I41" s="171" t="s">
        <v>123</v>
      </c>
      <c r="J41" s="173"/>
      <c r="K41" s="176" t="s">
        <v>124</v>
      </c>
      <c r="L41" s="177"/>
      <c r="M41" s="176" t="s">
        <v>125</v>
      </c>
      <c r="N41" s="177"/>
    </row>
    <row r="42" spans="3:15" customFormat="1" ht="38.25">
      <c r="C42" s="175"/>
      <c r="D42" s="87" t="s">
        <v>129</v>
      </c>
      <c r="E42" s="84" t="s">
        <v>128</v>
      </c>
      <c r="F42" s="84" t="s">
        <v>127</v>
      </c>
      <c r="G42" s="16" t="s">
        <v>99</v>
      </c>
      <c r="H42" s="16" t="s">
        <v>126</v>
      </c>
      <c r="I42" s="16" t="s">
        <v>99</v>
      </c>
      <c r="J42" s="16" t="s">
        <v>126</v>
      </c>
      <c r="K42" s="16" t="s">
        <v>99</v>
      </c>
      <c r="L42" s="16" t="s">
        <v>126</v>
      </c>
      <c r="M42" s="16" t="s">
        <v>99</v>
      </c>
      <c r="N42" s="16" t="s">
        <v>126</v>
      </c>
    </row>
    <row r="43" spans="3:15" customFormat="1" ht="13.5" customHeight="1">
      <c r="C43" s="96" t="s">
        <v>134</v>
      </c>
      <c r="D43" s="100">
        <v>25090776</v>
      </c>
      <c r="E43" s="101">
        <f>G43+I43+K43+M43</f>
        <v>19665651</v>
      </c>
      <c r="F43" s="102">
        <f>E43/D43</f>
        <v>0.78378010309445989</v>
      </c>
      <c r="G43" s="99">
        <v>3642673</v>
      </c>
      <c r="H43" s="98">
        <f>G43/D43</f>
        <v>0.1451797664607902</v>
      </c>
      <c r="I43" s="97">
        <v>5185320</v>
      </c>
      <c r="J43" s="98">
        <f t="shared" ref="J43:J49" si="0">I43/D43</f>
        <v>0.20666240055708121</v>
      </c>
      <c r="K43" s="97">
        <v>7136241</v>
      </c>
      <c r="L43" s="98">
        <f>K43/D43</f>
        <v>0.28441691082013565</v>
      </c>
      <c r="M43" s="99">
        <v>3701417</v>
      </c>
      <c r="N43" s="98">
        <f>M43/D43</f>
        <v>0.1475210252564528</v>
      </c>
      <c r="O43" s="108"/>
    </row>
    <row r="44" spans="3:15" customFormat="1">
      <c r="C44" s="96" t="s">
        <v>135</v>
      </c>
      <c r="D44" s="100">
        <v>10331688</v>
      </c>
      <c r="E44" s="101">
        <f t="shared" ref="E44:E49" si="1">G44+I44+K44+M44</f>
        <v>8368554</v>
      </c>
      <c r="F44" s="102">
        <f t="shared" ref="F44:F50" si="2">E44/D44</f>
        <v>0.80998903567355107</v>
      </c>
      <c r="G44" s="99">
        <v>1556986</v>
      </c>
      <c r="H44" s="98">
        <f t="shared" ref="H44:H50" si="3">G44/D44</f>
        <v>0.1507000598546917</v>
      </c>
      <c r="I44" s="97">
        <v>2183503</v>
      </c>
      <c r="J44" s="98">
        <f t="shared" si="0"/>
        <v>0.21134039277996006</v>
      </c>
      <c r="K44" s="97">
        <v>2455165</v>
      </c>
      <c r="L44" s="98">
        <f t="shared" ref="L44:L50" si="4">K44/D44</f>
        <v>0.23763445044023784</v>
      </c>
      <c r="M44" s="99">
        <v>2172900</v>
      </c>
      <c r="N44" s="98">
        <f t="shared" ref="N44:N50" si="5">M44/D44</f>
        <v>0.21031413259866152</v>
      </c>
      <c r="O44" s="108"/>
    </row>
    <row r="45" spans="3:15" customFormat="1" ht="15" customHeight="1">
      <c r="C45" s="96" t="s">
        <v>136</v>
      </c>
      <c r="D45" s="100">
        <v>10006236</v>
      </c>
      <c r="E45" s="101">
        <f t="shared" si="1"/>
        <v>8521340</v>
      </c>
      <c r="F45" s="102">
        <f t="shared" si="2"/>
        <v>0.85160294040636264</v>
      </c>
      <c r="G45" s="99">
        <v>1869273</v>
      </c>
      <c r="H45" s="98">
        <f t="shared" si="3"/>
        <v>0.18681080478213785</v>
      </c>
      <c r="I45" s="97">
        <v>2115724</v>
      </c>
      <c r="J45" s="98">
        <f t="shared" si="0"/>
        <v>0.21144054567571663</v>
      </c>
      <c r="K45" s="97">
        <v>2776113</v>
      </c>
      <c r="L45" s="98">
        <f t="shared" si="4"/>
        <v>0.27743828948267862</v>
      </c>
      <c r="M45" s="99">
        <v>1760230</v>
      </c>
      <c r="N45" s="98">
        <f t="shared" si="5"/>
        <v>0.17591330046582951</v>
      </c>
      <c r="O45" s="108"/>
    </row>
    <row r="46" spans="3:15" customFormat="1">
      <c r="C46" s="96" t="s">
        <v>137</v>
      </c>
      <c r="D46" s="100">
        <v>11311188</v>
      </c>
      <c r="E46" s="101">
        <f t="shared" si="1"/>
        <v>9246927</v>
      </c>
      <c r="F46" s="102">
        <f t="shared" si="2"/>
        <v>0.81750272385181821</v>
      </c>
      <c r="G46" s="99">
        <v>1495259</v>
      </c>
      <c r="H46" s="98">
        <f t="shared" si="3"/>
        <v>0.13219292261785412</v>
      </c>
      <c r="I46" s="97">
        <v>2388776</v>
      </c>
      <c r="J46" s="98">
        <f t="shared" si="0"/>
        <v>0.21118701236333443</v>
      </c>
      <c r="K46" s="97">
        <v>3271646</v>
      </c>
      <c r="L46" s="98">
        <f t="shared" si="4"/>
        <v>0.28923982167036744</v>
      </c>
      <c r="M46" s="99">
        <v>2091246</v>
      </c>
      <c r="N46" s="98">
        <f t="shared" si="5"/>
        <v>0.18488296720026226</v>
      </c>
      <c r="O46" s="108"/>
    </row>
    <row r="47" spans="3:15" customFormat="1">
      <c r="C47" s="96" t="s">
        <v>138</v>
      </c>
      <c r="D47" s="100">
        <v>15534204</v>
      </c>
      <c r="E47" s="101">
        <f t="shared" si="1"/>
        <v>13166554</v>
      </c>
      <c r="F47" s="102">
        <f t="shared" si="2"/>
        <v>0.84758472336271629</v>
      </c>
      <c r="G47" s="99">
        <v>3474505</v>
      </c>
      <c r="H47" s="98">
        <f t="shared" si="3"/>
        <v>0.22366804246937919</v>
      </c>
      <c r="I47" s="97">
        <v>3120634</v>
      </c>
      <c r="J47" s="98">
        <f t="shared" si="0"/>
        <v>0.20088792447942616</v>
      </c>
      <c r="K47" s="97">
        <v>5088016</v>
      </c>
      <c r="L47" s="98">
        <f t="shared" si="4"/>
        <v>0.32753631920888898</v>
      </c>
      <c r="M47" s="99">
        <v>1483399</v>
      </c>
      <c r="N47" s="98">
        <f t="shared" si="5"/>
        <v>9.5492437205021902E-2</v>
      </c>
      <c r="O47" s="108"/>
    </row>
    <row r="48" spans="3:15" customFormat="1">
      <c r="C48" s="96" t="s">
        <v>139</v>
      </c>
      <c r="D48" s="100">
        <v>5031348</v>
      </c>
      <c r="E48" s="101">
        <f t="shared" si="1"/>
        <v>4347973</v>
      </c>
      <c r="F48" s="102">
        <f t="shared" si="2"/>
        <v>0.86417655864790111</v>
      </c>
      <c r="G48" s="99">
        <v>963740</v>
      </c>
      <c r="H48" s="98">
        <f t="shared" si="3"/>
        <v>0.19154707644949226</v>
      </c>
      <c r="I48" s="97">
        <v>1353960</v>
      </c>
      <c r="J48" s="98">
        <f t="shared" si="0"/>
        <v>0.2691048204179079</v>
      </c>
      <c r="K48" s="97">
        <v>1419454</v>
      </c>
      <c r="L48" s="98">
        <f t="shared" si="4"/>
        <v>0.2821220078595239</v>
      </c>
      <c r="M48" s="99">
        <v>610819</v>
      </c>
      <c r="N48" s="98">
        <f t="shared" si="5"/>
        <v>0.12140265392097704</v>
      </c>
      <c r="O48" s="108"/>
    </row>
    <row r="49" spans="1:15" customFormat="1">
      <c r="C49" s="96" t="s">
        <v>140</v>
      </c>
      <c r="D49" s="100">
        <v>3225672</v>
      </c>
      <c r="E49" s="101">
        <f t="shared" si="1"/>
        <v>2673693</v>
      </c>
      <c r="F49" s="102">
        <f t="shared" si="2"/>
        <v>0.82887937769246223</v>
      </c>
      <c r="G49" s="99">
        <v>481702</v>
      </c>
      <c r="H49" s="98">
        <f t="shared" si="3"/>
        <v>0.1493338442346277</v>
      </c>
      <c r="I49" s="97">
        <v>654253</v>
      </c>
      <c r="J49" s="98">
        <f t="shared" si="0"/>
        <v>0.2028268838245178</v>
      </c>
      <c r="K49" s="97">
        <v>952409</v>
      </c>
      <c r="L49" s="98">
        <f t="shared" si="4"/>
        <v>0.29525909639913794</v>
      </c>
      <c r="M49" s="99">
        <v>585329</v>
      </c>
      <c r="N49" s="98">
        <f t="shared" si="5"/>
        <v>0.18145955323417881</v>
      </c>
      <c r="O49" s="108"/>
    </row>
    <row r="50" spans="1:15" customFormat="1" ht="15.75" customHeight="1">
      <c r="C50" s="103" t="s">
        <v>91</v>
      </c>
      <c r="D50" s="104">
        <f>SUM(D43:D49)</f>
        <v>80531112</v>
      </c>
      <c r="E50" s="105">
        <f>SUM(E43:E49)</f>
        <v>65990692</v>
      </c>
      <c r="F50" s="106">
        <f t="shared" si="2"/>
        <v>0.81944344690037307</v>
      </c>
      <c r="G50" s="105">
        <f>SUM(G43:G49)</f>
        <v>13484138</v>
      </c>
      <c r="H50" s="106">
        <f t="shared" si="3"/>
        <v>0.16744010687447108</v>
      </c>
      <c r="I50" s="105">
        <f>SUM(I43:I49)</f>
        <v>17002170</v>
      </c>
      <c r="J50" s="106">
        <f t="shared" ref="J50" si="6">I50/D50</f>
        <v>0.21112548402411233</v>
      </c>
      <c r="K50" s="105">
        <f>SUM(K43:K49)</f>
        <v>23099044</v>
      </c>
      <c r="L50" s="106">
        <f t="shared" si="4"/>
        <v>0.28683378915716451</v>
      </c>
      <c r="M50" s="105">
        <f>SUM(M43:M49)</f>
        <v>12405340</v>
      </c>
      <c r="N50" s="106">
        <f t="shared" si="5"/>
        <v>0.15404406684462521</v>
      </c>
    </row>
    <row r="51" spans="1:15" customFormat="1" ht="15.75" customHeight="1">
      <c r="C51" s="83"/>
      <c r="D51" s="83"/>
      <c r="E51" s="83"/>
      <c r="F51" s="2"/>
      <c r="G51" s="2"/>
      <c r="H51" s="2"/>
      <c r="I51" s="2"/>
      <c r="J51" s="2"/>
    </row>
    <row r="52" spans="1:15" customFormat="1" ht="15.75" customHeight="1">
      <c r="C52" s="83"/>
      <c r="D52" s="83"/>
      <c r="E52" s="83"/>
      <c r="F52" s="2"/>
      <c r="G52" s="2"/>
      <c r="H52" s="2"/>
      <c r="I52" s="2"/>
      <c r="J52" s="2"/>
    </row>
    <row r="53" spans="1:15" customFormat="1" ht="15.75" customHeight="1">
      <c r="C53" s="83"/>
      <c r="D53" s="83"/>
      <c r="E53" s="83"/>
      <c r="F53" s="2"/>
      <c r="G53" s="2"/>
      <c r="H53" s="2"/>
      <c r="I53" s="2"/>
      <c r="J53" s="2"/>
    </row>
    <row r="54" spans="1:15" customFormat="1" ht="15.75" customHeight="1">
      <c r="C54" s="83"/>
      <c r="D54" s="83"/>
      <c r="E54" s="83"/>
    </row>
    <row r="55" spans="1:15" customFormat="1" ht="15.75" customHeight="1">
      <c r="C55" s="83"/>
      <c r="D55" s="83"/>
      <c r="E55" s="83"/>
    </row>
    <row r="56" spans="1:15" customFormat="1" ht="16.5">
      <c r="C56" s="83"/>
      <c r="D56" s="83"/>
      <c r="E56" s="83"/>
    </row>
    <row r="57" spans="1:15">
      <c r="A57" s="36"/>
      <c r="B57" s="36"/>
      <c r="C57" s="36"/>
      <c r="D57" s="36"/>
    </row>
    <row r="58" spans="1:15" ht="12.75" customHeight="1">
      <c r="A58" s="36"/>
      <c r="B58" s="36"/>
      <c r="C58" s="36"/>
      <c r="D58" s="36"/>
    </row>
    <row r="59" spans="1:15">
      <c r="A59" s="36"/>
      <c r="B59" s="36"/>
      <c r="C59" s="37"/>
      <c r="D59" s="36"/>
    </row>
    <row r="60" spans="1:15">
      <c r="A60" s="36"/>
      <c r="B60" s="36"/>
      <c r="C60" s="37"/>
      <c r="D60" s="36"/>
    </row>
    <row r="61" spans="1:15">
      <c r="A61" s="36"/>
      <c r="B61" s="36"/>
      <c r="C61" s="37"/>
      <c r="D61" s="36"/>
      <c r="K61" s="36"/>
      <c r="L61" s="36"/>
    </row>
    <row r="62" spans="1:15">
      <c r="A62" s="36"/>
      <c r="B62" s="36"/>
      <c r="C62" s="37"/>
      <c r="D62" s="36"/>
      <c r="K62" s="36"/>
      <c r="L62" s="36"/>
    </row>
    <row r="63" spans="1:15">
      <c r="A63" s="36"/>
      <c r="B63" s="36"/>
      <c r="C63" s="37"/>
      <c r="D63" s="36"/>
      <c r="K63" s="36"/>
      <c r="L63" s="36"/>
    </row>
    <row r="64" spans="1:15">
      <c r="A64" s="36"/>
      <c r="B64" s="36"/>
      <c r="C64" s="37"/>
      <c r="D64" s="36"/>
      <c r="K64" s="36"/>
      <c r="L64" s="36"/>
    </row>
    <row r="65" spans="1:12">
      <c r="A65" s="36"/>
      <c r="B65" s="36"/>
      <c r="C65" s="37"/>
      <c r="D65" s="36"/>
      <c r="K65" s="36"/>
      <c r="L65" s="36"/>
    </row>
    <row r="66" spans="1:12">
      <c r="A66" s="36"/>
      <c r="B66" s="36"/>
      <c r="C66" s="37"/>
      <c r="D66" s="36"/>
      <c r="F66" s="36"/>
      <c r="G66" s="36"/>
      <c r="H66" s="36"/>
      <c r="I66" s="36"/>
      <c r="J66" s="36"/>
      <c r="K66" s="36"/>
      <c r="L66" s="36"/>
    </row>
    <row r="67" spans="1:12">
      <c r="A67" s="36"/>
      <c r="B67" s="36"/>
      <c r="C67" s="37"/>
      <c r="D67" s="36"/>
      <c r="F67" s="36"/>
      <c r="G67" s="36"/>
      <c r="H67" s="36"/>
      <c r="I67" s="36"/>
      <c r="J67" s="36"/>
      <c r="K67" s="36"/>
      <c r="L67" s="36"/>
    </row>
    <row r="68" spans="1:12">
      <c r="A68" s="36"/>
      <c r="B68" s="36"/>
      <c r="C68" s="37"/>
      <c r="D68" s="36"/>
      <c r="F68" s="36"/>
      <c r="G68" s="36"/>
      <c r="H68" s="36"/>
      <c r="I68" s="36"/>
      <c r="J68" s="36"/>
      <c r="K68" s="36"/>
      <c r="L68" s="36"/>
    </row>
    <row r="69" spans="1: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>
      <c r="A76" s="36"/>
      <c r="B76" s="36"/>
      <c r="C76" s="36"/>
      <c r="D76" s="35"/>
      <c r="G76" s="5"/>
    </row>
    <row r="77" spans="1:12">
      <c r="A77" s="36"/>
      <c r="B77" s="36"/>
      <c r="C77" s="36"/>
      <c r="D77" s="35"/>
      <c r="E77" s="4"/>
      <c r="F77" s="7"/>
      <c r="G77" s="5"/>
    </row>
    <row r="78" spans="1:12">
      <c r="A78" s="36"/>
      <c r="B78" s="36"/>
      <c r="C78" s="36"/>
      <c r="D78" s="35"/>
      <c r="E78" s="4"/>
      <c r="F78" s="7"/>
      <c r="G78" s="5"/>
    </row>
    <row r="79" spans="1:12">
      <c r="A79" s="6"/>
      <c r="B79" s="6"/>
      <c r="C79" s="36"/>
      <c r="D79" s="6"/>
      <c r="E79" s="4"/>
      <c r="F79" s="7"/>
      <c r="G79" s="5"/>
    </row>
    <row r="80" spans="1:12">
      <c r="A80" s="6"/>
      <c r="B80" s="6"/>
      <c r="C80" s="36"/>
      <c r="D80" s="6"/>
      <c r="E80" s="4"/>
      <c r="F80" s="7"/>
      <c r="G80" s="5"/>
    </row>
    <row r="81" spans="1:7">
      <c r="A81" s="4"/>
      <c r="B81" s="4"/>
      <c r="C81" s="36"/>
      <c r="D81" s="6"/>
      <c r="E81" s="4"/>
      <c r="F81" s="7"/>
      <c r="G81" s="5"/>
    </row>
    <row r="82" spans="1:7">
      <c r="A82" s="4"/>
      <c r="B82" s="4"/>
      <c r="C82" s="36"/>
      <c r="D82" s="6"/>
      <c r="E82" s="4"/>
      <c r="F82" s="7"/>
      <c r="G82" s="5"/>
    </row>
    <row r="83" spans="1:7">
      <c r="A83" s="4"/>
      <c r="B83" s="4"/>
      <c r="C83" s="36"/>
      <c r="D83" s="6"/>
      <c r="E83" s="4"/>
      <c r="F83" s="7"/>
      <c r="G83" s="5"/>
    </row>
    <row r="84" spans="1:7">
      <c r="A84" s="4"/>
      <c r="B84" s="4"/>
      <c r="C84" s="36"/>
      <c r="D84" s="6"/>
      <c r="E84" s="4"/>
      <c r="F84" s="7"/>
      <c r="G84" s="5"/>
    </row>
    <row r="85" spans="1:7">
      <c r="A85" s="4"/>
      <c r="B85" s="4"/>
      <c r="C85" s="36"/>
      <c r="D85" s="6"/>
      <c r="E85" s="4"/>
      <c r="F85" s="7"/>
      <c r="G85" s="5"/>
    </row>
    <row r="86" spans="1:7">
      <c r="A86" s="4"/>
      <c r="B86" s="4"/>
      <c r="C86" s="36"/>
      <c r="D86" s="6"/>
      <c r="E86" s="4"/>
      <c r="F86" s="7"/>
      <c r="G86" s="5"/>
    </row>
    <row r="87" spans="1:7">
      <c r="A87" s="4"/>
      <c r="B87" s="4"/>
      <c r="C87" s="36"/>
      <c r="D87" s="6"/>
      <c r="E87" s="8"/>
      <c r="F87" s="8"/>
      <c r="G87" s="5"/>
    </row>
    <row r="88" spans="1:7">
      <c r="A88" s="4"/>
      <c r="B88" s="4"/>
      <c r="C88" s="36"/>
      <c r="D88" s="6"/>
      <c r="E88" s="8"/>
      <c r="F88" s="8"/>
      <c r="G88" s="5"/>
    </row>
    <row r="89" spans="1:7">
      <c r="A89" s="4"/>
      <c r="B89" s="4"/>
      <c r="C89" s="36"/>
      <c r="D89" s="6"/>
      <c r="E89" s="5"/>
      <c r="F89" s="5"/>
      <c r="G89" s="5"/>
    </row>
    <row r="90" spans="1:7">
      <c r="A90" s="4"/>
      <c r="B90" s="4"/>
      <c r="C90" s="36"/>
      <c r="D90" s="6"/>
      <c r="E90" s="5"/>
      <c r="F90" s="5"/>
      <c r="G90" s="5"/>
    </row>
    <row r="91" spans="1:7">
      <c r="A91" s="6"/>
      <c r="B91" s="6"/>
      <c r="C91" s="36"/>
      <c r="D91" s="6"/>
      <c r="E91" s="5"/>
      <c r="F91" s="5"/>
      <c r="G91" s="5"/>
    </row>
    <row r="92" spans="1:7">
      <c r="A92" s="6"/>
      <c r="B92" s="6"/>
      <c r="C92" s="36"/>
      <c r="D92" s="6"/>
      <c r="E92" s="5"/>
      <c r="F92" s="5"/>
      <c r="G92" s="5"/>
    </row>
    <row r="93" spans="1:7">
      <c r="A93" s="6"/>
      <c r="B93" s="6"/>
      <c r="C93" s="36"/>
      <c r="D93" s="6"/>
      <c r="E93" s="5"/>
      <c r="F93" s="5"/>
      <c r="G93" s="5"/>
    </row>
    <row r="94" spans="1:7">
      <c r="A94" s="6"/>
      <c r="B94" s="6"/>
      <c r="C94" s="36"/>
      <c r="D94" s="6"/>
      <c r="E94" s="5"/>
      <c r="F94" s="5"/>
      <c r="G94" s="5"/>
    </row>
    <row r="95" spans="1:7">
      <c r="A95" s="6"/>
      <c r="B95" s="6"/>
      <c r="C95" s="36"/>
      <c r="D95" s="6"/>
      <c r="E95" s="5"/>
      <c r="F95" s="5"/>
      <c r="G95" s="5"/>
    </row>
    <row r="96" spans="1:7">
      <c r="A96" s="6"/>
      <c r="B96" s="6"/>
      <c r="C96" s="36"/>
      <c r="D96" s="6"/>
      <c r="E96" s="5"/>
      <c r="F96" s="5"/>
      <c r="G96" s="5"/>
    </row>
    <row r="97" spans="1:7">
      <c r="A97" s="6"/>
      <c r="B97" s="6"/>
      <c r="C97" s="36"/>
      <c r="D97" s="6"/>
      <c r="E97" s="5"/>
      <c r="F97" s="5"/>
      <c r="G97" s="5"/>
    </row>
    <row r="98" spans="1:7">
      <c r="A98" s="38"/>
      <c r="B98" s="38"/>
      <c r="C98" s="36"/>
      <c r="D98" s="6"/>
      <c r="E98" s="5"/>
      <c r="F98" s="5"/>
      <c r="G98" s="5"/>
    </row>
    <row r="99" spans="1:7">
      <c r="A99" s="38"/>
      <c r="B99" s="38"/>
      <c r="C99" s="36"/>
      <c r="D99" s="6"/>
      <c r="E99" s="5"/>
      <c r="F99" s="5"/>
      <c r="G99" s="5"/>
    </row>
    <row r="100" spans="1:7">
      <c r="A100" s="38"/>
      <c r="B100" s="38"/>
      <c r="C100" s="36"/>
      <c r="D100" s="6"/>
    </row>
    <row r="101" spans="1:7">
      <c r="A101" s="38"/>
      <c r="B101" s="38"/>
      <c r="C101" s="36"/>
      <c r="D101" s="6"/>
    </row>
    <row r="102" spans="1:7">
      <c r="A102" s="36"/>
      <c r="B102" s="36"/>
      <c r="C102" s="36"/>
      <c r="D102" s="35"/>
    </row>
    <row r="103" spans="1:7">
      <c r="A103" s="36"/>
      <c r="B103" s="36"/>
      <c r="C103" s="36"/>
      <c r="D103" s="35"/>
    </row>
    <row r="104" spans="1:7">
      <c r="A104" s="36"/>
      <c r="B104" s="36"/>
      <c r="C104" s="36"/>
      <c r="D104" s="35"/>
    </row>
    <row r="105" spans="1:7">
      <c r="C105" s="36"/>
    </row>
  </sheetData>
  <mergeCells count="8">
    <mergeCell ref="C12:N16"/>
    <mergeCell ref="C8:N10"/>
    <mergeCell ref="D41:F41"/>
    <mergeCell ref="C41:C42"/>
    <mergeCell ref="G41:H41"/>
    <mergeCell ref="I41:J41"/>
    <mergeCell ref="K41:L41"/>
    <mergeCell ref="M41:N41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2"/>
  <sheetViews>
    <sheetView showGridLines="0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9.140625" defaultRowHeight="12.75"/>
  <cols>
    <col min="1" max="1" width="13.7109375" customWidth="1"/>
    <col min="2" max="2" width="7.7109375" customWidth="1"/>
    <col min="3" max="3" width="36.5703125" bestFit="1" customWidth="1"/>
    <col min="4" max="4" width="37.5703125" customWidth="1"/>
    <col min="5" max="5" width="56.42578125" customWidth="1"/>
    <col min="6" max="6" width="15.7109375" customWidth="1"/>
    <col min="7" max="8" width="15.7109375" style="93" customWidth="1"/>
    <col min="9" max="9" width="33.85546875" customWidth="1"/>
  </cols>
  <sheetData>
    <row r="1" spans="3:8">
      <c r="C1" s="1"/>
    </row>
    <row r="5" spans="3:8">
      <c r="C5" s="1"/>
    </row>
    <row r="7" spans="3:8" ht="20.25" customHeight="1">
      <c r="C7" s="166" t="s">
        <v>187</v>
      </c>
      <c r="D7" s="166"/>
      <c r="E7" s="166"/>
      <c r="F7" s="166"/>
      <c r="G7" s="166"/>
      <c r="H7" s="166"/>
    </row>
    <row r="8" spans="3:8" ht="12.75" customHeight="1">
      <c r="C8" s="167"/>
      <c r="D8" s="167"/>
      <c r="E8" s="167"/>
      <c r="F8" s="167"/>
      <c r="G8" s="167"/>
      <c r="H8" s="167"/>
    </row>
    <row r="9" spans="3:8" ht="12.75" customHeight="1">
      <c r="C9" s="168"/>
      <c r="D9" s="168"/>
      <c r="E9" s="168"/>
      <c r="F9" s="168"/>
      <c r="G9" s="168"/>
      <c r="H9" s="168"/>
    </row>
    <row r="10" spans="3:8" ht="12.75" customHeight="1">
      <c r="C10" s="83"/>
      <c r="D10" s="83"/>
      <c r="E10" s="83"/>
      <c r="F10" s="83"/>
      <c r="G10" s="83"/>
      <c r="H10" s="83"/>
    </row>
    <row r="11" spans="3:8" ht="12.75" customHeight="1">
      <c r="C11" s="191" t="s">
        <v>131</v>
      </c>
      <c r="D11" s="191"/>
      <c r="E11" s="191"/>
      <c r="F11" s="191"/>
      <c r="G11" s="191"/>
      <c r="H11" s="191"/>
    </row>
    <row r="12" spans="3:8" ht="12.75" customHeight="1">
      <c r="C12" s="191"/>
      <c r="D12" s="191"/>
      <c r="E12" s="191"/>
      <c r="F12" s="191"/>
      <c r="G12" s="191"/>
      <c r="H12" s="191"/>
    </row>
    <row r="13" spans="3:8" ht="12.75" customHeight="1">
      <c r="C13" s="191"/>
      <c r="D13" s="191"/>
      <c r="E13" s="191"/>
      <c r="F13" s="191"/>
      <c r="G13" s="191"/>
      <c r="H13" s="191"/>
    </row>
    <row r="14" spans="3:8" ht="12.75" customHeight="1">
      <c r="C14" s="191"/>
      <c r="D14" s="191"/>
      <c r="E14" s="191"/>
      <c r="F14" s="191"/>
      <c r="G14" s="191"/>
      <c r="H14" s="191"/>
    </row>
    <row r="15" spans="3:8" ht="12.75" customHeight="1">
      <c r="C15" s="191"/>
      <c r="D15" s="191"/>
      <c r="E15" s="191"/>
      <c r="F15" s="191"/>
      <c r="G15" s="191"/>
      <c r="H15" s="191"/>
    </row>
    <row r="16" spans="3:8">
      <c r="C16" s="1"/>
    </row>
    <row r="17" spans="3:8" ht="15">
      <c r="C17" s="91" t="s">
        <v>39</v>
      </c>
      <c r="D17" s="91" t="s">
        <v>93</v>
      </c>
      <c r="E17" s="91" t="s">
        <v>92</v>
      </c>
      <c r="F17" s="94" t="s">
        <v>0</v>
      </c>
      <c r="G17" s="91" t="s">
        <v>8</v>
      </c>
      <c r="H17" s="92" t="s">
        <v>7</v>
      </c>
    </row>
    <row r="18" spans="3:8" ht="15" customHeight="1">
      <c r="C18" s="185" t="s">
        <v>83</v>
      </c>
      <c r="D18" s="178" t="s">
        <v>55</v>
      </c>
      <c r="E18" s="121" t="s">
        <v>56</v>
      </c>
      <c r="F18" s="115">
        <v>12430452</v>
      </c>
      <c r="G18" s="115">
        <v>10997328</v>
      </c>
      <c r="H18" s="117">
        <f>G18/F18</f>
        <v>0.88470861719268135</v>
      </c>
    </row>
    <row r="19" spans="3:8" ht="15">
      <c r="C19" s="186"/>
      <c r="D19" s="179"/>
      <c r="E19" s="121" t="s">
        <v>57</v>
      </c>
      <c r="F19" s="115">
        <v>300912</v>
      </c>
      <c r="G19" s="115">
        <v>217031</v>
      </c>
      <c r="H19" s="117">
        <f t="shared" ref="H19:H82" si="0">G19/F19</f>
        <v>0.72124408464933265</v>
      </c>
    </row>
    <row r="20" spans="3:8" ht="15">
      <c r="C20" s="186"/>
      <c r="D20" s="179"/>
      <c r="E20" s="121" t="s">
        <v>58</v>
      </c>
      <c r="F20" s="115">
        <v>39048</v>
      </c>
      <c r="G20" s="115">
        <v>36709</v>
      </c>
      <c r="H20" s="117">
        <f t="shared" si="0"/>
        <v>0.94009936488424506</v>
      </c>
    </row>
    <row r="21" spans="3:8" ht="15">
      <c r="C21" s="186"/>
      <c r="D21" s="179"/>
      <c r="E21" s="121" t="s">
        <v>59</v>
      </c>
      <c r="F21" s="115">
        <v>572484</v>
      </c>
      <c r="G21" s="115">
        <v>507773</v>
      </c>
      <c r="H21" s="117">
        <f t="shared" si="0"/>
        <v>0.8869645265195184</v>
      </c>
    </row>
    <row r="22" spans="3:8" ht="15">
      <c r="C22" s="186"/>
      <c r="D22" s="180"/>
      <c r="E22" s="122" t="s">
        <v>55</v>
      </c>
      <c r="F22" s="116">
        <v>13342896</v>
      </c>
      <c r="G22" s="116">
        <v>11758841</v>
      </c>
      <c r="H22" s="118">
        <f t="shared" si="0"/>
        <v>0.88128102025227506</v>
      </c>
    </row>
    <row r="23" spans="3:8" ht="15">
      <c r="C23" s="186"/>
      <c r="D23" s="178" t="s">
        <v>60</v>
      </c>
      <c r="E23" s="121" t="s">
        <v>61</v>
      </c>
      <c r="F23" s="115">
        <v>245568</v>
      </c>
      <c r="G23" s="115">
        <v>211097</v>
      </c>
      <c r="H23" s="117">
        <f t="shared" si="0"/>
        <v>0.85962747589262445</v>
      </c>
    </row>
    <row r="24" spans="3:8" ht="30">
      <c r="C24" s="186"/>
      <c r="D24" s="179"/>
      <c r="E24" s="121" t="s">
        <v>62</v>
      </c>
      <c r="F24" s="115">
        <v>580512</v>
      </c>
      <c r="G24" s="115">
        <v>530452</v>
      </c>
      <c r="H24" s="117">
        <f t="shared" si="0"/>
        <v>0.91376577917424617</v>
      </c>
    </row>
    <row r="25" spans="3:8" ht="15">
      <c r="C25" s="186"/>
      <c r="D25" s="179"/>
      <c r="E25" s="121" t="s">
        <v>63</v>
      </c>
      <c r="F25" s="115">
        <v>40548</v>
      </c>
      <c r="G25" s="115">
        <v>17535</v>
      </c>
      <c r="H25" s="117">
        <f t="shared" si="0"/>
        <v>0.4324504291210417</v>
      </c>
    </row>
    <row r="26" spans="3:8" ht="15">
      <c r="C26" s="186"/>
      <c r="D26" s="179"/>
      <c r="E26" s="121" t="s">
        <v>64</v>
      </c>
      <c r="F26" s="115">
        <v>82992</v>
      </c>
      <c r="G26" s="115">
        <v>83000</v>
      </c>
      <c r="H26" s="117">
        <f t="shared" si="0"/>
        <v>1.0000963948332369</v>
      </c>
    </row>
    <row r="27" spans="3:8" ht="15">
      <c r="C27" s="186"/>
      <c r="D27" s="179"/>
      <c r="E27" s="121" t="s">
        <v>65</v>
      </c>
      <c r="F27" s="115">
        <v>2396508</v>
      </c>
      <c r="G27" s="115">
        <v>1209734</v>
      </c>
      <c r="H27" s="117">
        <f t="shared" si="0"/>
        <v>0.50479030322452501</v>
      </c>
    </row>
    <row r="28" spans="3:8" ht="15">
      <c r="C28" s="186"/>
      <c r="D28" s="179"/>
      <c r="E28" s="121" t="s">
        <v>66</v>
      </c>
      <c r="F28" s="115">
        <v>286692</v>
      </c>
      <c r="G28" s="115">
        <v>217162</v>
      </c>
      <c r="H28" s="117">
        <f t="shared" si="0"/>
        <v>0.75747492082095069</v>
      </c>
    </row>
    <row r="29" spans="3:8" ht="15">
      <c r="C29" s="186"/>
      <c r="D29" s="179"/>
      <c r="E29" s="121" t="s">
        <v>67</v>
      </c>
      <c r="F29" s="115">
        <v>29988</v>
      </c>
      <c r="G29" s="115">
        <v>13088</v>
      </c>
      <c r="H29" s="117">
        <f t="shared" si="0"/>
        <v>0.43644124316393224</v>
      </c>
    </row>
    <row r="30" spans="3:8" ht="15">
      <c r="C30" s="186"/>
      <c r="D30" s="179"/>
      <c r="E30" s="121" t="s">
        <v>68</v>
      </c>
      <c r="F30" s="115">
        <v>3996</v>
      </c>
      <c r="G30" s="115">
        <v>0</v>
      </c>
      <c r="H30" s="117">
        <f t="shared" si="0"/>
        <v>0</v>
      </c>
    </row>
    <row r="31" spans="3:8" ht="15">
      <c r="C31" s="186"/>
      <c r="D31" s="179"/>
      <c r="E31" s="121" t="s">
        <v>69</v>
      </c>
      <c r="F31" s="115">
        <v>19992</v>
      </c>
      <c r="G31" s="115">
        <v>0</v>
      </c>
      <c r="H31" s="117">
        <f t="shared" si="0"/>
        <v>0</v>
      </c>
    </row>
    <row r="32" spans="3:8" ht="15">
      <c r="C32" s="186"/>
      <c r="D32" s="179"/>
      <c r="E32" s="121" t="s">
        <v>70</v>
      </c>
      <c r="F32" s="115">
        <v>1077864</v>
      </c>
      <c r="G32" s="115">
        <v>755280</v>
      </c>
      <c r="H32" s="117">
        <f t="shared" si="0"/>
        <v>0.70071920019594314</v>
      </c>
    </row>
    <row r="33" spans="3:8" ht="30">
      <c r="C33" s="186"/>
      <c r="D33" s="179"/>
      <c r="E33" s="121" t="s">
        <v>71</v>
      </c>
      <c r="F33" s="115">
        <v>66900</v>
      </c>
      <c r="G33" s="115">
        <v>35950</v>
      </c>
      <c r="H33" s="117">
        <f t="shared" si="0"/>
        <v>0.53736920777279518</v>
      </c>
    </row>
    <row r="34" spans="3:8" ht="15">
      <c r="C34" s="186"/>
      <c r="D34" s="179"/>
      <c r="E34" s="121" t="s">
        <v>72</v>
      </c>
      <c r="F34" s="115">
        <v>585468</v>
      </c>
      <c r="G34" s="115">
        <v>401146</v>
      </c>
      <c r="H34" s="117">
        <f t="shared" si="0"/>
        <v>0.68517152090293576</v>
      </c>
    </row>
    <row r="35" spans="3:8" ht="15">
      <c r="C35" s="186"/>
      <c r="D35" s="179"/>
      <c r="E35" s="121" t="s">
        <v>73</v>
      </c>
      <c r="F35" s="115">
        <v>3713316</v>
      </c>
      <c r="G35" s="115">
        <v>2987134</v>
      </c>
      <c r="H35" s="117">
        <f t="shared" si="0"/>
        <v>0.8044384049189458</v>
      </c>
    </row>
    <row r="36" spans="3:8" ht="30">
      <c r="C36" s="186"/>
      <c r="D36" s="179"/>
      <c r="E36" s="121" t="s">
        <v>74</v>
      </c>
      <c r="F36" s="115">
        <v>422880</v>
      </c>
      <c r="G36" s="115">
        <v>374262</v>
      </c>
      <c r="H36" s="117">
        <f t="shared" si="0"/>
        <v>0.8850312145289444</v>
      </c>
    </row>
    <row r="37" spans="3:8" ht="15">
      <c r="C37" s="186"/>
      <c r="D37" s="179"/>
      <c r="E37" s="121" t="s">
        <v>75</v>
      </c>
      <c r="F37" s="115">
        <v>391680</v>
      </c>
      <c r="G37" s="115">
        <v>379156</v>
      </c>
      <c r="H37" s="117">
        <f t="shared" si="0"/>
        <v>0.96802491830065363</v>
      </c>
    </row>
    <row r="38" spans="3:8" ht="30">
      <c r="C38" s="186"/>
      <c r="D38" s="179"/>
      <c r="E38" s="121" t="s">
        <v>76</v>
      </c>
      <c r="F38" s="115">
        <v>13200</v>
      </c>
      <c r="G38" s="115">
        <v>7100</v>
      </c>
      <c r="H38" s="117">
        <f t="shared" si="0"/>
        <v>0.53787878787878785</v>
      </c>
    </row>
    <row r="39" spans="3:8" ht="15">
      <c r="C39" s="186"/>
      <c r="D39" s="180"/>
      <c r="E39" s="122" t="s">
        <v>60</v>
      </c>
      <c r="F39" s="116">
        <v>9958104</v>
      </c>
      <c r="G39" s="116">
        <v>7222096</v>
      </c>
      <c r="H39" s="118">
        <f t="shared" si="0"/>
        <v>0.72524809943740298</v>
      </c>
    </row>
    <row r="40" spans="3:8" ht="30">
      <c r="C40" s="186"/>
      <c r="D40" s="178" t="s">
        <v>77</v>
      </c>
      <c r="E40" s="121" t="s">
        <v>78</v>
      </c>
      <c r="F40" s="115">
        <v>1789776</v>
      </c>
      <c r="G40" s="115">
        <v>684714</v>
      </c>
      <c r="H40" s="117">
        <f t="shared" si="0"/>
        <v>0.3825696623488079</v>
      </c>
    </row>
    <row r="41" spans="3:8" ht="15">
      <c r="C41" s="186"/>
      <c r="D41" s="180"/>
      <c r="E41" s="122" t="s">
        <v>77</v>
      </c>
      <c r="F41" s="116">
        <v>1789776</v>
      </c>
      <c r="G41" s="116">
        <v>684714</v>
      </c>
      <c r="H41" s="118">
        <f t="shared" si="0"/>
        <v>0.3825696623488079</v>
      </c>
    </row>
    <row r="42" spans="3:8" ht="15">
      <c r="C42" s="187"/>
      <c r="D42" s="183" t="s">
        <v>84</v>
      </c>
      <c r="E42" s="184"/>
      <c r="F42" s="116">
        <v>25090776</v>
      </c>
      <c r="G42" s="116">
        <v>19665651</v>
      </c>
      <c r="H42" s="118">
        <f t="shared" si="0"/>
        <v>0.78378010309445989</v>
      </c>
    </row>
    <row r="43" spans="3:8" ht="15" customHeight="1">
      <c r="C43" s="185" t="s">
        <v>85</v>
      </c>
      <c r="D43" s="178" t="s">
        <v>55</v>
      </c>
      <c r="E43" s="121" t="s">
        <v>56</v>
      </c>
      <c r="F43" s="115">
        <v>4132476</v>
      </c>
      <c r="G43" s="115">
        <v>3851610</v>
      </c>
      <c r="H43" s="117">
        <f t="shared" si="0"/>
        <v>0.9320344510167754</v>
      </c>
    </row>
    <row r="44" spans="3:8" ht="15">
      <c r="C44" s="186"/>
      <c r="D44" s="179"/>
      <c r="E44" s="121" t="s">
        <v>57</v>
      </c>
      <c r="F44" s="115">
        <v>110928</v>
      </c>
      <c r="G44" s="115">
        <v>82845</v>
      </c>
      <c r="H44" s="117">
        <f t="shared" si="0"/>
        <v>0.74683578537429685</v>
      </c>
    </row>
    <row r="45" spans="3:8" ht="15">
      <c r="C45" s="186"/>
      <c r="D45" s="179"/>
      <c r="E45" s="121" t="s">
        <v>59</v>
      </c>
      <c r="F45" s="115">
        <v>226812</v>
      </c>
      <c r="G45" s="115">
        <v>168916</v>
      </c>
      <c r="H45" s="117">
        <f t="shared" si="0"/>
        <v>0.74474013720614429</v>
      </c>
    </row>
    <row r="46" spans="3:8" ht="15">
      <c r="C46" s="186"/>
      <c r="D46" s="180"/>
      <c r="E46" s="122" t="s">
        <v>55</v>
      </c>
      <c r="F46" s="116">
        <v>4470216</v>
      </c>
      <c r="G46" s="116">
        <v>4103371</v>
      </c>
      <c r="H46" s="118">
        <f t="shared" si="0"/>
        <v>0.91793573285944119</v>
      </c>
    </row>
    <row r="47" spans="3:8" ht="15">
      <c r="C47" s="186"/>
      <c r="D47" s="178" t="s">
        <v>60</v>
      </c>
      <c r="E47" s="121" t="s">
        <v>61</v>
      </c>
      <c r="F47" s="115">
        <v>142884</v>
      </c>
      <c r="G47" s="115">
        <v>130560</v>
      </c>
      <c r="H47" s="117">
        <f t="shared" si="0"/>
        <v>0.91374821533551698</v>
      </c>
    </row>
    <row r="48" spans="3:8" ht="30">
      <c r="C48" s="186"/>
      <c r="D48" s="179"/>
      <c r="E48" s="121" t="s">
        <v>62</v>
      </c>
      <c r="F48" s="115">
        <v>43764</v>
      </c>
      <c r="G48" s="115">
        <v>39738</v>
      </c>
      <c r="H48" s="117">
        <f t="shared" si="0"/>
        <v>0.90800658075130247</v>
      </c>
    </row>
    <row r="49" spans="3:8" ht="15">
      <c r="C49" s="186"/>
      <c r="D49" s="179"/>
      <c r="E49" s="121" t="s">
        <v>63</v>
      </c>
      <c r="F49" s="115">
        <v>2988</v>
      </c>
      <c r="G49" s="115">
        <v>1950</v>
      </c>
      <c r="H49" s="117">
        <f t="shared" si="0"/>
        <v>0.65261044176706828</v>
      </c>
    </row>
    <row r="50" spans="3:8" ht="15">
      <c r="C50" s="186"/>
      <c r="D50" s="179"/>
      <c r="E50" s="121" t="s">
        <v>64</v>
      </c>
      <c r="F50" s="115">
        <v>72996</v>
      </c>
      <c r="G50" s="115">
        <v>65505</v>
      </c>
      <c r="H50" s="117">
        <f t="shared" si="0"/>
        <v>0.89737793851717906</v>
      </c>
    </row>
    <row r="51" spans="3:8" ht="15">
      <c r="C51" s="186"/>
      <c r="D51" s="179"/>
      <c r="E51" s="121" t="s">
        <v>65</v>
      </c>
      <c r="F51" s="115">
        <v>1700832</v>
      </c>
      <c r="G51" s="115">
        <v>1097792</v>
      </c>
      <c r="H51" s="117">
        <f t="shared" si="0"/>
        <v>0.6454441120580986</v>
      </c>
    </row>
    <row r="52" spans="3:8" ht="15">
      <c r="C52" s="186"/>
      <c r="D52" s="179"/>
      <c r="E52" s="121" t="s">
        <v>66</v>
      </c>
      <c r="F52" s="115">
        <v>82752</v>
      </c>
      <c r="G52" s="115">
        <v>57783</v>
      </c>
      <c r="H52" s="117">
        <f t="shared" si="0"/>
        <v>0.69826711136890951</v>
      </c>
    </row>
    <row r="53" spans="3:8" ht="15">
      <c r="C53" s="186"/>
      <c r="D53" s="179"/>
      <c r="E53" s="121" t="s">
        <v>67</v>
      </c>
      <c r="F53" s="115">
        <v>8496</v>
      </c>
      <c r="G53" s="115">
        <v>0</v>
      </c>
      <c r="H53" s="117">
        <f t="shared" si="0"/>
        <v>0</v>
      </c>
    </row>
    <row r="54" spans="3:8" ht="15">
      <c r="C54" s="186"/>
      <c r="D54" s="179"/>
      <c r="E54" s="121" t="s">
        <v>69</v>
      </c>
      <c r="F54" s="115">
        <v>7788</v>
      </c>
      <c r="G54" s="115">
        <v>0</v>
      </c>
      <c r="H54" s="117">
        <f t="shared" si="0"/>
        <v>0</v>
      </c>
    </row>
    <row r="55" spans="3:8" ht="15">
      <c r="C55" s="186"/>
      <c r="D55" s="179"/>
      <c r="E55" s="121" t="s">
        <v>70</v>
      </c>
      <c r="F55" s="115">
        <v>177300</v>
      </c>
      <c r="G55" s="115">
        <v>123614</v>
      </c>
      <c r="H55" s="117">
        <f t="shared" si="0"/>
        <v>0.69720248166948673</v>
      </c>
    </row>
    <row r="56" spans="3:8" ht="30">
      <c r="C56" s="186"/>
      <c r="D56" s="179"/>
      <c r="E56" s="121" t="s">
        <v>71</v>
      </c>
      <c r="F56" s="115">
        <v>245484</v>
      </c>
      <c r="G56" s="115">
        <v>232909</v>
      </c>
      <c r="H56" s="117">
        <f t="shared" si="0"/>
        <v>0.94877466555865153</v>
      </c>
    </row>
    <row r="57" spans="3:8" ht="15">
      <c r="C57" s="186"/>
      <c r="D57" s="179"/>
      <c r="E57" s="121" t="s">
        <v>72</v>
      </c>
      <c r="F57" s="115">
        <v>272676</v>
      </c>
      <c r="G57" s="115">
        <v>156891</v>
      </c>
      <c r="H57" s="117">
        <f t="shared" si="0"/>
        <v>0.57537517053206</v>
      </c>
    </row>
    <row r="58" spans="3:8" ht="15">
      <c r="C58" s="186"/>
      <c r="D58" s="179"/>
      <c r="E58" s="121" t="s">
        <v>73</v>
      </c>
      <c r="F58" s="115">
        <v>2025876</v>
      </c>
      <c r="G58" s="115">
        <v>1983643</v>
      </c>
      <c r="H58" s="117">
        <f t="shared" si="0"/>
        <v>0.97915321569533376</v>
      </c>
    </row>
    <row r="59" spans="3:8" ht="30">
      <c r="C59" s="186"/>
      <c r="D59" s="179"/>
      <c r="E59" s="121" t="s">
        <v>74</v>
      </c>
      <c r="F59" s="115">
        <v>103980</v>
      </c>
      <c r="G59" s="115">
        <v>33931</v>
      </c>
      <c r="H59" s="117">
        <f t="shared" si="0"/>
        <v>0.32632236968647815</v>
      </c>
    </row>
    <row r="60" spans="3:8" ht="15">
      <c r="C60" s="186"/>
      <c r="D60" s="179"/>
      <c r="E60" s="121" t="s">
        <v>75</v>
      </c>
      <c r="F60" s="115">
        <v>34488</v>
      </c>
      <c r="G60" s="115">
        <v>34331</v>
      </c>
      <c r="H60" s="117">
        <f t="shared" si="0"/>
        <v>0.9954476919508235</v>
      </c>
    </row>
    <row r="61" spans="3:8" ht="15">
      <c r="C61" s="186"/>
      <c r="D61" s="180"/>
      <c r="E61" s="122" t="s">
        <v>60</v>
      </c>
      <c r="F61" s="116">
        <v>4922304</v>
      </c>
      <c r="G61" s="116">
        <v>3958647</v>
      </c>
      <c r="H61" s="118">
        <f t="shared" si="0"/>
        <v>0.80422643542536176</v>
      </c>
    </row>
    <row r="62" spans="3:8" ht="30">
      <c r="C62" s="186"/>
      <c r="D62" s="178" t="s">
        <v>77</v>
      </c>
      <c r="E62" s="121" t="s">
        <v>78</v>
      </c>
      <c r="F62" s="115">
        <v>592500</v>
      </c>
      <c r="G62" s="115">
        <v>72075</v>
      </c>
      <c r="H62" s="117">
        <f t="shared" si="0"/>
        <v>0.12164556962025316</v>
      </c>
    </row>
    <row r="63" spans="3:8" ht="15">
      <c r="C63" s="186"/>
      <c r="D63" s="179"/>
      <c r="E63" s="121" t="s">
        <v>79</v>
      </c>
      <c r="F63" s="115">
        <v>2076</v>
      </c>
      <c r="G63" s="115">
        <v>1897</v>
      </c>
      <c r="H63" s="117">
        <f t="shared" si="0"/>
        <v>0.91377649325626209</v>
      </c>
    </row>
    <row r="64" spans="3:8" ht="15">
      <c r="C64" s="186"/>
      <c r="D64" s="180"/>
      <c r="E64" s="122" t="s">
        <v>77</v>
      </c>
      <c r="F64" s="116">
        <v>594576</v>
      </c>
      <c r="G64" s="116">
        <v>73972</v>
      </c>
      <c r="H64" s="118">
        <f t="shared" si="0"/>
        <v>0.12441134522752348</v>
      </c>
    </row>
    <row r="65" spans="3:8" ht="30">
      <c r="C65" s="186"/>
      <c r="D65" s="178" t="s">
        <v>80</v>
      </c>
      <c r="E65" s="121" t="s">
        <v>81</v>
      </c>
      <c r="F65" s="115">
        <v>19992</v>
      </c>
      <c r="G65" s="115">
        <v>19675</v>
      </c>
      <c r="H65" s="117">
        <f t="shared" si="0"/>
        <v>0.98414365746298516</v>
      </c>
    </row>
    <row r="66" spans="3:8" ht="30">
      <c r="C66" s="186"/>
      <c r="D66" s="179"/>
      <c r="E66" s="121" t="s">
        <v>82</v>
      </c>
      <c r="F66" s="115">
        <v>324600</v>
      </c>
      <c r="G66" s="115">
        <v>212889</v>
      </c>
      <c r="H66" s="117">
        <f t="shared" si="0"/>
        <v>0.65585027726432532</v>
      </c>
    </row>
    <row r="67" spans="3:8" ht="15">
      <c r="C67" s="186"/>
      <c r="D67" s="180"/>
      <c r="E67" s="122" t="s">
        <v>80</v>
      </c>
      <c r="F67" s="116">
        <v>344592</v>
      </c>
      <c r="G67" s="116">
        <v>232564</v>
      </c>
      <c r="H67" s="118">
        <f t="shared" si="0"/>
        <v>0.67489668941821057</v>
      </c>
    </row>
    <row r="68" spans="3:8" ht="15">
      <c r="C68" s="187"/>
      <c r="D68" s="183" t="s">
        <v>84</v>
      </c>
      <c r="E68" s="184"/>
      <c r="F68" s="116">
        <v>10331688</v>
      </c>
      <c r="G68" s="116">
        <v>8368554</v>
      </c>
      <c r="H68" s="118">
        <f t="shared" si="0"/>
        <v>0.80998903567355107</v>
      </c>
    </row>
    <row r="69" spans="3:8" ht="15" customHeight="1">
      <c r="C69" s="185" t="s">
        <v>86</v>
      </c>
      <c r="D69" s="178" t="s">
        <v>55</v>
      </c>
      <c r="E69" s="121" t="s">
        <v>56</v>
      </c>
      <c r="F69" s="115">
        <v>5342676</v>
      </c>
      <c r="G69" s="115">
        <v>4725870</v>
      </c>
      <c r="H69" s="117">
        <f t="shared" si="0"/>
        <v>0.88455111258852304</v>
      </c>
    </row>
    <row r="70" spans="3:8" ht="15">
      <c r="C70" s="186"/>
      <c r="D70" s="179"/>
      <c r="E70" s="121" t="s">
        <v>57</v>
      </c>
      <c r="F70" s="115">
        <v>158628</v>
      </c>
      <c r="G70" s="115">
        <v>107420</v>
      </c>
      <c r="H70" s="117">
        <f t="shared" si="0"/>
        <v>0.67718183422850942</v>
      </c>
    </row>
    <row r="71" spans="3:8" ht="15">
      <c r="C71" s="186"/>
      <c r="D71" s="179"/>
      <c r="E71" s="121" t="s">
        <v>59</v>
      </c>
      <c r="F71" s="115">
        <v>270072</v>
      </c>
      <c r="G71" s="115">
        <v>244844</v>
      </c>
      <c r="H71" s="117">
        <f t="shared" si="0"/>
        <v>0.90658787286353271</v>
      </c>
    </row>
    <row r="72" spans="3:8" ht="15">
      <c r="C72" s="186"/>
      <c r="D72" s="180"/>
      <c r="E72" s="122" t="s">
        <v>55</v>
      </c>
      <c r="F72" s="116">
        <v>5771376</v>
      </c>
      <c r="G72" s="116">
        <v>5078134</v>
      </c>
      <c r="H72" s="118">
        <f t="shared" si="0"/>
        <v>0.87988271774356752</v>
      </c>
    </row>
    <row r="73" spans="3:8" ht="15">
      <c r="C73" s="186"/>
      <c r="D73" s="178" t="s">
        <v>60</v>
      </c>
      <c r="E73" s="121" t="s">
        <v>61</v>
      </c>
      <c r="F73" s="115">
        <v>72384</v>
      </c>
      <c r="G73" s="115">
        <v>68869</v>
      </c>
      <c r="H73" s="117">
        <f t="shared" si="0"/>
        <v>0.95143954465075153</v>
      </c>
    </row>
    <row r="74" spans="3:8" ht="30">
      <c r="C74" s="186"/>
      <c r="D74" s="179"/>
      <c r="E74" s="121" t="s">
        <v>62</v>
      </c>
      <c r="F74" s="115">
        <v>74220</v>
      </c>
      <c r="G74" s="115">
        <v>43613</v>
      </c>
      <c r="H74" s="117">
        <f t="shared" si="0"/>
        <v>0.58761789275127996</v>
      </c>
    </row>
    <row r="75" spans="3:8" ht="15">
      <c r="C75" s="186"/>
      <c r="D75" s="179"/>
      <c r="E75" s="121" t="s">
        <v>63</v>
      </c>
      <c r="F75" s="115">
        <v>6984</v>
      </c>
      <c r="G75" s="115">
        <v>2000</v>
      </c>
      <c r="H75" s="117">
        <f t="shared" si="0"/>
        <v>0.28636884306987398</v>
      </c>
    </row>
    <row r="76" spans="3:8" ht="15">
      <c r="C76" s="186"/>
      <c r="D76" s="179"/>
      <c r="E76" s="121" t="s">
        <v>64</v>
      </c>
      <c r="F76" s="115">
        <v>36360</v>
      </c>
      <c r="G76" s="115">
        <v>28420</v>
      </c>
      <c r="H76" s="117">
        <f t="shared" si="0"/>
        <v>0.78162816281628167</v>
      </c>
    </row>
    <row r="77" spans="3:8" ht="15">
      <c r="C77" s="186"/>
      <c r="D77" s="179"/>
      <c r="E77" s="121" t="s">
        <v>65</v>
      </c>
      <c r="F77" s="115">
        <v>917484</v>
      </c>
      <c r="G77" s="115">
        <v>725202</v>
      </c>
      <c r="H77" s="117">
        <f t="shared" si="0"/>
        <v>0.79042468315523762</v>
      </c>
    </row>
    <row r="78" spans="3:8" ht="15">
      <c r="C78" s="186"/>
      <c r="D78" s="179"/>
      <c r="E78" s="121" t="s">
        <v>66</v>
      </c>
      <c r="F78" s="115">
        <v>12588</v>
      </c>
      <c r="G78" s="115">
        <v>7307</v>
      </c>
      <c r="H78" s="117">
        <f t="shared" si="0"/>
        <v>0.58047346679377188</v>
      </c>
    </row>
    <row r="79" spans="3:8" ht="15">
      <c r="C79" s="186"/>
      <c r="D79" s="179"/>
      <c r="E79" s="121" t="s">
        <v>67</v>
      </c>
      <c r="F79" s="115">
        <v>21984</v>
      </c>
      <c r="G79" s="115">
        <v>21940</v>
      </c>
      <c r="H79" s="117">
        <f t="shared" si="0"/>
        <v>0.99799854439592428</v>
      </c>
    </row>
    <row r="80" spans="3:8" ht="15">
      <c r="C80" s="186"/>
      <c r="D80" s="179"/>
      <c r="E80" s="121" t="s">
        <v>68</v>
      </c>
      <c r="F80" s="115">
        <v>6000</v>
      </c>
      <c r="G80" s="115">
        <v>5411</v>
      </c>
      <c r="H80" s="117">
        <f t="shared" si="0"/>
        <v>0.90183333333333338</v>
      </c>
    </row>
    <row r="81" spans="3:8" ht="15">
      <c r="C81" s="186"/>
      <c r="D81" s="179"/>
      <c r="E81" s="121" t="s">
        <v>70</v>
      </c>
      <c r="F81" s="115">
        <v>256236</v>
      </c>
      <c r="G81" s="115">
        <v>217200</v>
      </c>
      <c r="H81" s="117">
        <f t="shared" si="0"/>
        <v>0.84765606706317609</v>
      </c>
    </row>
    <row r="82" spans="3:8" ht="30">
      <c r="C82" s="186"/>
      <c r="D82" s="179"/>
      <c r="E82" s="121" t="s">
        <v>71</v>
      </c>
      <c r="F82" s="115">
        <v>40788</v>
      </c>
      <c r="G82" s="115">
        <v>36611</v>
      </c>
      <c r="H82" s="117">
        <f t="shared" si="0"/>
        <v>0.89759242914582715</v>
      </c>
    </row>
    <row r="83" spans="3:8" ht="15">
      <c r="C83" s="186"/>
      <c r="D83" s="179"/>
      <c r="E83" s="121" t="s">
        <v>72</v>
      </c>
      <c r="F83" s="115">
        <v>66576</v>
      </c>
      <c r="G83" s="115">
        <v>59957</v>
      </c>
      <c r="H83" s="117">
        <f t="shared" ref="H83:H146" si="1">G83/F83</f>
        <v>0.90057978851237686</v>
      </c>
    </row>
    <row r="84" spans="3:8" ht="15">
      <c r="C84" s="186"/>
      <c r="D84" s="179"/>
      <c r="E84" s="121" t="s">
        <v>73</v>
      </c>
      <c r="F84" s="115">
        <v>1715184</v>
      </c>
      <c r="G84" s="115">
        <v>1692797</v>
      </c>
      <c r="H84" s="117">
        <f t="shared" si="1"/>
        <v>0.9869477560425004</v>
      </c>
    </row>
    <row r="85" spans="3:8" ht="30">
      <c r="C85" s="186"/>
      <c r="D85" s="179"/>
      <c r="E85" s="121" t="s">
        <v>74</v>
      </c>
      <c r="F85" s="115">
        <v>35856</v>
      </c>
      <c r="G85" s="115">
        <v>21037</v>
      </c>
      <c r="H85" s="117">
        <f t="shared" si="1"/>
        <v>0.58670794288264172</v>
      </c>
    </row>
    <row r="86" spans="3:8" ht="30">
      <c r="C86" s="186"/>
      <c r="D86" s="179"/>
      <c r="E86" s="121" t="s">
        <v>76</v>
      </c>
      <c r="F86" s="115">
        <v>126996</v>
      </c>
      <c r="G86" s="115">
        <v>126000</v>
      </c>
      <c r="H86" s="117">
        <f t="shared" si="1"/>
        <v>0.99215723329868655</v>
      </c>
    </row>
    <row r="87" spans="3:8" ht="15">
      <c r="C87" s="186"/>
      <c r="D87" s="180"/>
      <c r="E87" s="122" t="s">
        <v>60</v>
      </c>
      <c r="F87" s="116">
        <v>3389640</v>
      </c>
      <c r="G87" s="116">
        <v>3056364</v>
      </c>
      <c r="H87" s="118">
        <f t="shared" si="1"/>
        <v>0.90167805430665204</v>
      </c>
    </row>
    <row r="88" spans="3:8" ht="30">
      <c r="C88" s="186"/>
      <c r="D88" s="178" t="s">
        <v>77</v>
      </c>
      <c r="E88" s="121" t="s">
        <v>78</v>
      </c>
      <c r="F88" s="115">
        <v>766884</v>
      </c>
      <c r="G88" s="115">
        <v>322315</v>
      </c>
      <c r="H88" s="117">
        <f t="shared" si="1"/>
        <v>0.42029172599767373</v>
      </c>
    </row>
    <row r="89" spans="3:8" ht="15">
      <c r="C89" s="186"/>
      <c r="D89" s="180"/>
      <c r="E89" s="121" t="s">
        <v>77</v>
      </c>
      <c r="F89" s="115">
        <v>766884</v>
      </c>
      <c r="G89" s="115">
        <v>322315</v>
      </c>
      <c r="H89" s="117">
        <f t="shared" si="1"/>
        <v>0.42029172599767373</v>
      </c>
    </row>
    <row r="90" spans="3:8" ht="30">
      <c r="C90" s="186"/>
      <c r="D90" s="178" t="s">
        <v>80</v>
      </c>
      <c r="E90" s="121" t="s">
        <v>82</v>
      </c>
      <c r="F90" s="115">
        <v>78336</v>
      </c>
      <c r="G90" s="115">
        <v>64527</v>
      </c>
      <c r="H90" s="117">
        <f t="shared" si="1"/>
        <v>0.82372089460784315</v>
      </c>
    </row>
    <row r="91" spans="3:8" ht="15">
      <c r="C91" s="186"/>
      <c r="D91" s="180"/>
      <c r="E91" s="122" t="s">
        <v>80</v>
      </c>
      <c r="F91" s="116">
        <v>78336</v>
      </c>
      <c r="G91" s="116">
        <v>64527</v>
      </c>
      <c r="H91" s="118">
        <f t="shared" si="1"/>
        <v>0.82372089460784315</v>
      </c>
    </row>
    <row r="92" spans="3:8" ht="15">
      <c r="C92" s="187"/>
      <c r="D92" s="183" t="s">
        <v>84</v>
      </c>
      <c r="E92" s="184"/>
      <c r="F92" s="116">
        <v>10006236</v>
      </c>
      <c r="G92" s="116">
        <v>8521340</v>
      </c>
      <c r="H92" s="118">
        <f t="shared" si="1"/>
        <v>0.85160294040636264</v>
      </c>
    </row>
    <row r="93" spans="3:8" ht="15" customHeight="1">
      <c r="C93" s="185" t="s">
        <v>87</v>
      </c>
      <c r="D93" s="178" t="s">
        <v>55</v>
      </c>
      <c r="E93" s="121" t="s">
        <v>56</v>
      </c>
      <c r="F93" s="115">
        <v>4343040</v>
      </c>
      <c r="G93" s="115">
        <v>3637474</v>
      </c>
      <c r="H93" s="117">
        <f t="shared" si="1"/>
        <v>0.83754098511641617</v>
      </c>
    </row>
    <row r="94" spans="3:8" ht="15">
      <c r="C94" s="186"/>
      <c r="D94" s="179"/>
      <c r="E94" s="121" t="s">
        <v>57</v>
      </c>
      <c r="F94" s="115">
        <v>166248</v>
      </c>
      <c r="G94" s="115">
        <v>99794</v>
      </c>
      <c r="H94" s="117">
        <f t="shared" si="1"/>
        <v>0.60027188297002065</v>
      </c>
    </row>
    <row r="95" spans="3:8" ht="15">
      <c r="C95" s="186"/>
      <c r="D95" s="179"/>
      <c r="E95" s="121" t="s">
        <v>58</v>
      </c>
      <c r="F95" s="115">
        <v>64980</v>
      </c>
      <c r="G95" s="115">
        <v>60289</v>
      </c>
      <c r="H95" s="117">
        <f t="shared" si="1"/>
        <v>0.92780855647891658</v>
      </c>
    </row>
    <row r="96" spans="3:8" ht="15">
      <c r="C96" s="186"/>
      <c r="D96" s="179"/>
      <c r="E96" s="121" t="s">
        <v>59</v>
      </c>
      <c r="F96" s="115">
        <v>215064</v>
      </c>
      <c r="G96" s="115">
        <v>202992</v>
      </c>
      <c r="H96" s="117">
        <f t="shared" si="1"/>
        <v>0.9438678718892981</v>
      </c>
    </row>
    <row r="97" spans="3:8" ht="15">
      <c r="C97" s="186"/>
      <c r="D97" s="180"/>
      <c r="E97" s="122" t="s">
        <v>55</v>
      </c>
      <c r="F97" s="116">
        <v>4789332</v>
      </c>
      <c r="G97" s="116">
        <v>4000549</v>
      </c>
      <c r="H97" s="118">
        <f t="shared" si="1"/>
        <v>0.83530417185528172</v>
      </c>
    </row>
    <row r="98" spans="3:8" ht="15">
      <c r="C98" s="186"/>
      <c r="D98" s="178" t="s">
        <v>60</v>
      </c>
      <c r="E98" s="121" t="s">
        <v>61</v>
      </c>
      <c r="F98" s="115">
        <v>28416</v>
      </c>
      <c r="G98" s="115">
        <v>17879</v>
      </c>
      <c r="H98" s="117">
        <f t="shared" si="1"/>
        <v>0.62918778153153154</v>
      </c>
    </row>
    <row r="99" spans="3:8" ht="30">
      <c r="C99" s="186"/>
      <c r="D99" s="179"/>
      <c r="E99" s="121" t="s">
        <v>62</v>
      </c>
      <c r="F99" s="115">
        <v>120168</v>
      </c>
      <c r="G99" s="115">
        <v>43193</v>
      </c>
      <c r="H99" s="117">
        <f t="shared" si="1"/>
        <v>0.35943845283270087</v>
      </c>
    </row>
    <row r="100" spans="3:8" ht="15">
      <c r="C100" s="186"/>
      <c r="D100" s="179"/>
      <c r="E100" s="121" t="s">
        <v>64</v>
      </c>
      <c r="F100" s="115">
        <v>28500</v>
      </c>
      <c r="G100" s="115">
        <v>28500</v>
      </c>
      <c r="H100" s="117">
        <f t="shared" si="1"/>
        <v>1</v>
      </c>
    </row>
    <row r="101" spans="3:8" ht="15">
      <c r="C101" s="186"/>
      <c r="D101" s="179"/>
      <c r="E101" s="121" t="s">
        <v>65</v>
      </c>
      <c r="F101" s="115">
        <v>1737348</v>
      </c>
      <c r="G101" s="115">
        <v>1387475</v>
      </c>
      <c r="H101" s="117">
        <f t="shared" si="1"/>
        <v>0.79861662718119797</v>
      </c>
    </row>
    <row r="102" spans="3:8" ht="15">
      <c r="C102" s="186"/>
      <c r="D102" s="179"/>
      <c r="E102" s="121" t="s">
        <v>66</v>
      </c>
      <c r="F102" s="115">
        <v>76632</v>
      </c>
      <c r="G102" s="115">
        <v>52139</v>
      </c>
      <c r="H102" s="117">
        <f t="shared" si="1"/>
        <v>0.68038156383756132</v>
      </c>
    </row>
    <row r="103" spans="3:8" ht="15">
      <c r="C103" s="186"/>
      <c r="D103" s="179"/>
      <c r="E103" s="121" t="s">
        <v>70</v>
      </c>
      <c r="F103" s="115">
        <v>262164</v>
      </c>
      <c r="G103" s="115">
        <v>102056</v>
      </c>
      <c r="H103" s="117">
        <f t="shared" si="1"/>
        <v>0.38928304420133963</v>
      </c>
    </row>
    <row r="104" spans="3:8" ht="30">
      <c r="C104" s="186"/>
      <c r="D104" s="179"/>
      <c r="E104" s="121" t="s">
        <v>71</v>
      </c>
      <c r="F104" s="115">
        <v>1968</v>
      </c>
      <c r="G104" s="115">
        <v>0</v>
      </c>
      <c r="H104" s="117">
        <f t="shared" si="1"/>
        <v>0</v>
      </c>
    </row>
    <row r="105" spans="3:8" ht="15">
      <c r="C105" s="186"/>
      <c r="D105" s="179"/>
      <c r="E105" s="121" t="s">
        <v>72</v>
      </c>
      <c r="F105" s="115">
        <v>687672</v>
      </c>
      <c r="G105" s="115">
        <v>613923</v>
      </c>
      <c r="H105" s="117">
        <f t="shared" si="1"/>
        <v>0.89275555788224614</v>
      </c>
    </row>
    <row r="106" spans="3:8" ht="15">
      <c r="C106" s="186"/>
      <c r="D106" s="179"/>
      <c r="E106" s="121" t="s">
        <v>73</v>
      </c>
      <c r="F106" s="115">
        <v>2221704</v>
      </c>
      <c r="G106" s="115">
        <v>2209679</v>
      </c>
      <c r="H106" s="117">
        <f t="shared" si="1"/>
        <v>0.99458748780215545</v>
      </c>
    </row>
    <row r="107" spans="3:8" ht="30">
      <c r="C107" s="186"/>
      <c r="D107" s="179"/>
      <c r="E107" s="121" t="s">
        <v>74</v>
      </c>
      <c r="F107" s="115">
        <v>39168</v>
      </c>
      <c r="G107" s="115">
        <v>37084</v>
      </c>
      <c r="H107" s="117">
        <f t="shared" si="1"/>
        <v>0.94679330065359479</v>
      </c>
    </row>
    <row r="108" spans="3:8" ht="15">
      <c r="C108" s="186"/>
      <c r="D108" s="180"/>
      <c r="E108" s="122" t="s">
        <v>60</v>
      </c>
      <c r="F108" s="116">
        <v>5203740</v>
      </c>
      <c r="G108" s="116">
        <v>4491928</v>
      </c>
      <c r="H108" s="118">
        <f t="shared" si="1"/>
        <v>0.86321145945031841</v>
      </c>
    </row>
    <row r="109" spans="3:8" ht="30">
      <c r="C109" s="186"/>
      <c r="D109" s="178" t="s">
        <v>77</v>
      </c>
      <c r="E109" s="121" t="s">
        <v>78</v>
      </c>
      <c r="F109" s="115">
        <v>435576</v>
      </c>
      <c r="G109" s="115">
        <v>339051</v>
      </c>
      <c r="H109" s="117">
        <f t="shared" si="1"/>
        <v>0.77839688137087448</v>
      </c>
    </row>
    <row r="110" spans="3:8" ht="15">
      <c r="C110" s="186"/>
      <c r="D110" s="179"/>
      <c r="E110" s="121" t="s">
        <v>110</v>
      </c>
      <c r="F110" s="115">
        <v>395988</v>
      </c>
      <c r="G110" s="115">
        <v>0</v>
      </c>
      <c r="H110" s="117">
        <f t="shared" si="1"/>
        <v>0</v>
      </c>
    </row>
    <row r="111" spans="3:8" ht="15">
      <c r="C111" s="186"/>
      <c r="D111" s="179"/>
      <c r="E111" s="121" t="s">
        <v>79</v>
      </c>
      <c r="F111" s="115">
        <v>1392</v>
      </c>
      <c r="G111" s="115">
        <v>1366</v>
      </c>
      <c r="H111" s="117">
        <f t="shared" si="1"/>
        <v>0.98132183908045978</v>
      </c>
    </row>
    <row r="112" spans="3:8" ht="15">
      <c r="C112" s="186"/>
      <c r="D112" s="180"/>
      <c r="E112" s="121" t="s">
        <v>77</v>
      </c>
      <c r="F112" s="115">
        <v>832956</v>
      </c>
      <c r="G112" s="115">
        <v>340417</v>
      </c>
      <c r="H112" s="117">
        <f t="shared" si="1"/>
        <v>0.4086854527730156</v>
      </c>
    </row>
    <row r="113" spans="3:8" ht="30">
      <c r="C113" s="186"/>
      <c r="D113" s="178" t="s">
        <v>80</v>
      </c>
      <c r="E113" s="121" t="s">
        <v>82</v>
      </c>
      <c r="F113" s="115">
        <v>485160</v>
      </c>
      <c r="G113" s="115">
        <v>414033</v>
      </c>
      <c r="H113" s="117">
        <f t="shared" si="1"/>
        <v>0.85339475636903295</v>
      </c>
    </row>
    <row r="114" spans="3:8" ht="15">
      <c r="C114" s="186"/>
      <c r="D114" s="180"/>
      <c r="E114" s="122" t="s">
        <v>80</v>
      </c>
      <c r="F114" s="116">
        <v>485160</v>
      </c>
      <c r="G114" s="116">
        <v>414033</v>
      </c>
      <c r="H114" s="118">
        <f t="shared" si="1"/>
        <v>0.85339475636903295</v>
      </c>
    </row>
    <row r="115" spans="3:8" ht="15">
      <c r="C115" s="187"/>
      <c r="D115" s="183" t="s">
        <v>84</v>
      </c>
      <c r="E115" s="184"/>
      <c r="F115" s="116">
        <v>11311188</v>
      </c>
      <c r="G115" s="116">
        <v>9246927</v>
      </c>
      <c r="H115" s="118">
        <f t="shared" si="1"/>
        <v>0.81750272385181821</v>
      </c>
    </row>
    <row r="116" spans="3:8" ht="15" customHeight="1">
      <c r="C116" s="185" t="s">
        <v>88</v>
      </c>
      <c r="D116" s="178" t="s">
        <v>55</v>
      </c>
      <c r="E116" s="121" t="s">
        <v>56</v>
      </c>
      <c r="F116" s="115">
        <v>5426388</v>
      </c>
      <c r="G116" s="115">
        <v>5342477</v>
      </c>
      <c r="H116" s="117">
        <f t="shared" si="1"/>
        <v>0.98453649094019813</v>
      </c>
    </row>
    <row r="117" spans="3:8" ht="15">
      <c r="C117" s="186"/>
      <c r="D117" s="179"/>
      <c r="E117" s="121" t="s">
        <v>57</v>
      </c>
      <c r="F117" s="115">
        <v>86412</v>
      </c>
      <c r="G117" s="115">
        <v>78012</v>
      </c>
      <c r="H117" s="117">
        <f t="shared" si="1"/>
        <v>0.90279127898902933</v>
      </c>
    </row>
    <row r="118" spans="3:8" ht="15">
      <c r="C118" s="186"/>
      <c r="D118" s="179"/>
      <c r="E118" s="121" t="s">
        <v>59</v>
      </c>
      <c r="F118" s="115">
        <v>319524</v>
      </c>
      <c r="G118" s="115">
        <v>287971</v>
      </c>
      <c r="H118" s="117">
        <f t="shared" si="1"/>
        <v>0.90124998435172321</v>
      </c>
    </row>
    <row r="119" spans="3:8" ht="15">
      <c r="C119" s="186"/>
      <c r="D119" s="180"/>
      <c r="E119" s="122" t="s">
        <v>55</v>
      </c>
      <c r="F119" s="116">
        <v>5832324</v>
      </c>
      <c r="G119" s="116">
        <v>5708460</v>
      </c>
      <c r="H119" s="118">
        <f t="shared" si="1"/>
        <v>0.97876249673372051</v>
      </c>
    </row>
    <row r="120" spans="3:8" ht="15">
      <c r="C120" s="186"/>
      <c r="D120" s="178" t="s">
        <v>60</v>
      </c>
      <c r="E120" s="121" t="s">
        <v>61</v>
      </c>
      <c r="F120" s="115">
        <v>223968</v>
      </c>
      <c r="G120" s="115">
        <v>213918</v>
      </c>
      <c r="H120" s="117">
        <f t="shared" si="1"/>
        <v>0.95512751821688813</v>
      </c>
    </row>
    <row r="121" spans="3:8" ht="30">
      <c r="C121" s="186"/>
      <c r="D121" s="179"/>
      <c r="E121" s="121" t="s">
        <v>62</v>
      </c>
      <c r="F121" s="115">
        <v>138252</v>
      </c>
      <c r="G121" s="115">
        <v>137040</v>
      </c>
      <c r="H121" s="117">
        <f t="shared" si="1"/>
        <v>0.9912333998784828</v>
      </c>
    </row>
    <row r="122" spans="3:8" ht="15">
      <c r="C122" s="186"/>
      <c r="D122" s="179"/>
      <c r="E122" s="121" t="s">
        <v>65</v>
      </c>
      <c r="F122" s="115">
        <v>3801360</v>
      </c>
      <c r="G122" s="115">
        <v>3347597</v>
      </c>
      <c r="H122" s="117">
        <f t="shared" si="1"/>
        <v>0.88063140560220554</v>
      </c>
    </row>
    <row r="123" spans="3:8" ht="15">
      <c r="C123" s="186"/>
      <c r="D123" s="179"/>
      <c r="E123" s="121" t="s">
        <v>66</v>
      </c>
      <c r="F123" s="115">
        <v>192</v>
      </c>
      <c r="G123" s="115">
        <v>0</v>
      </c>
      <c r="H123" s="117">
        <f t="shared" si="1"/>
        <v>0</v>
      </c>
    </row>
    <row r="124" spans="3:8" ht="15">
      <c r="C124" s="186"/>
      <c r="D124" s="179"/>
      <c r="E124" s="121" t="s">
        <v>68</v>
      </c>
      <c r="F124" s="115">
        <v>219552</v>
      </c>
      <c r="G124" s="115">
        <v>215888</v>
      </c>
      <c r="H124" s="117">
        <f t="shared" si="1"/>
        <v>0.98331147063110336</v>
      </c>
    </row>
    <row r="125" spans="3:8" ht="15">
      <c r="C125" s="186"/>
      <c r="D125" s="179"/>
      <c r="E125" s="121" t="s">
        <v>69</v>
      </c>
      <c r="F125" s="115">
        <v>2076</v>
      </c>
      <c r="G125" s="115">
        <v>997</v>
      </c>
      <c r="H125" s="117">
        <f t="shared" si="1"/>
        <v>0.48025048169556839</v>
      </c>
    </row>
    <row r="126" spans="3:8" ht="15">
      <c r="C126" s="186"/>
      <c r="D126" s="179"/>
      <c r="E126" s="121" t="s">
        <v>70</v>
      </c>
      <c r="F126" s="115">
        <v>246060</v>
      </c>
      <c r="G126" s="115">
        <v>234221</v>
      </c>
      <c r="H126" s="117">
        <f t="shared" si="1"/>
        <v>0.95188571893034224</v>
      </c>
    </row>
    <row r="127" spans="3:8" ht="30">
      <c r="C127" s="186"/>
      <c r="D127" s="179"/>
      <c r="E127" s="121" t="s">
        <v>71</v>
      </c>
      <c r="F127" s="115">
        <v>86088</v>
      </c>
      <c r="G127" s="115">
        <v>79404</v>
      </c>
      <c r="H127" s="117">
        <f t="shared" si="1"/>
        <v>0.9223585168664622</v>
      </c>
    </row>
    <row r="128" spans="3:8" ht="15">
      <c r="C128" s="186"/>
      <c r="D128" s="179"/>
      <c r="E128" s="121" t="s">
        <v>72</v>
      </c>
      <c r="F128" s="115">
        <v>587616</v>
      </c>
      <c r="G128" s="115">
        <v>514396</v>
      </c>
      <c r="H128" s="117">
        <f t="shared" si="1"/>
        <v>0.87539481566192889</v>
      </c>
    </row>
    <row r="129" spans="3:8" ht="15">
      <c r="C129" s="186"/>
      <c r="D129" s="179"/>
      <c r="E129" s="121" t="s">
        <v>73</v>
      </c>
      <c r="F129" s="115">
        <v>3368088</v>
      </c>
      <c r="G129" s="115">
        <v>2160593</v>
      </c>
      <c r="H129" s="117">
        <f t="shared" si="1"/>
        <v>0.64148947414675628</v>
      </c>
    </row>
    <row r="130" spans="3:8" ht="30">
      <c r="C130" s="186"/>
      <c r="D130" s="179"/>
      <c r="E130" s="121" t="s">
        <v>74</v>
      </c>
      <c r="F130" s="115">
        <v>237372</v>
      </c>
      <c r="G130" s="115">
        <v>14940</v>
      </c>
      <c r="H130" s="117">
        <f t="shared" si="1"/>
        <v>6.293918406551742E-2</v>
      </c>
    </row>
    <row r="131" spans="3:8" ht="15">
      <c r="C131" s="186"/>
      <c r="D131" s="179"/>
      <c r="E131" s="121" t="s">
        <v>75</v>
      </c>
      <c r="F131" s="115">
        <v>64212</v>
      </c>
      <c r="G131" s="115">
        <v>64223</v>
      </c>
      <c r="H131" s="117">
        <f t="shared" si="1"/>
        <v>1.0001713075437613</v>
      </c>
    </row>
    <row r="132" spans="3:8" ht="15">
      <c r="C132" s="186"/>
      <c r="D132" s="180"/>
      <c r="E132" s="122" t="s">
        <v>60</v>
      </c>
      <c r="F132" s="115">
        <v>8974836</v>
      </c>
      <c r="G132" s="115">
        <v>6983217</v>
      </c>
      <c r="H132" s="118">
        <f t="shared" si="1"/>
        <v>0.77808853554538493</v>
      </c>
    </row>
    <row r="133" spans="3:8" ht="30">
      <c r="C133" s="186"/>
      <c r="D133" s="178" t="s">
        <v>77</v>
      </c>
      <c r="E133" s="121" t="s">
        <v>78</v>
      </c>
      <c r="F133" s="115">
        <v>727044</v>
      </c>
      <c r="G133" s="115">
        <v>474877</v>
      </c>
      <c r="H133" s="117">
        <f t="shared" si="1"/>
        <v>0.65316129422703439</v>
      </c>
    </row>
    <row r="134" spans="3:8" ht="15">
      <c r="C134" s="186"/>
      <c r="D134" s="180"/>
      <c r="E134" s="122" t="s">
        <v>77</v>
      </c>
      <c r="F134" s="116">
        <v>727044</v>
      </c>
      <c r="G134" s="116">
        <v>474877</v>
      </c>
      <c r="H134" s="118">
        <f t="shared" si="1"/>
        <v>0.65316129422703439</v>
      </c>
    </row>
    <row r="135" spans="3:8" ht="15">
      <c r="C135" s="187"/>
      <c r="D135" s="183" t="s">
        <v>84</v>
      </c>
      <c r="E135" s="184"/>
      <c r="F135" s="116">
        <v>15534204</v>
      </c>
      <c r="G135" s="116">
        <v>13166554</v>
      </c>
      <c r="H135" s="118">
        <f t="shared" si="1"/>
        <v>0.84758472336271629</v>
      </c>
    </row>
    <row r="136" spans="3:8" ht="15" customHeight="1">
      <c r="C136" s="185" t="s">
        <v>89</v>
      </c>
      <c r="D136" s="178" t="s">
        <v>55</v>
      </c>
      <c r="E136" s="121" t="s">
        <v>56</v>
      </c>
      <c r="F136" s="115">
        <v>2495520</v>
      </c>
      <c r="G136" s="115">
        <v>2201282</v>
      </c>
      <c r="H136" s="117">
        <f t="shared" si="1"/>
        <v>0.8820935115727383</v>
      </c>
    </row>
    <row r="137" spans="3:8" ht="15">
      <c r="C137" s="186"/>
      <c r="D137" s="179"/>
      <c r="E137" s="121" t="s">
        <v>57</v>
      </c>
      <c r="F137" s="115">
        <v>42288</v>
      </c>
      <c r="G137" s="115">
        <v>31700</v>
      </c>
      <c r="H137" s="117">
        <f t="shared" si="1"/>
        <v>0.74962164207340143</v>
      </c>
    </row>
    <row r="138" spans="3:8" ht="15">
      <c r="C138" s="186"/>
      <c r="D138" s="179"/>
      <c r="E138" s="121" t="s">
        <v>58</v>
      </c>
      <c r="F138" s="115">
        <v>58920</v>
      </c>
      <c r="G138" s="115">
        <v>56651</v>
      </c>
      <c r="H138" s="117">
        <f t="shared" si="1"/>
        <v>0.96149015614392397</v>
      </c>
    </row>
    <row r="139" spans="3:8" ht="15">
      <c r="C139" s="186"/>
      <c r="D139" s="179"/>
      <c r="E139" s="121" t="s">
        <v>59</v>
      </c>
      <c r="F139" s="115">
        <v>79284</v>
      </c>
      <c r="G139" s="115">
        <v>78228</v>
      </c>
      <c r="H139" s="117">
        <f t="shared" si="1"/>
        <v>0.9866807930982292</v>
      </c>
    </row>
    <row r="140" spans="3:8" ht="15">
      <c r="C140" s="186"/>
      <c r="D140" s="180"/>
      <c r="E140" s="122" t="s">
        <v>55</v>
      </c>
      <c r="F140" s="116">
        <v>2676012</v>
      </c>
      <c r="G140" s="116">
        <v>2367861</v>
      </c>
      <c r="H140" s="118">
        <f t="shared" si="1"/>
        <v>0.88484692893753836</v>
      </c>
    </row>
    <row r="141" spans="3:8" ht="15">
      <c r="C141" s="186"/>
      <c r="D141" s="178" t="s">
        <v>60</v>
      </c>
      <c r="E141" s="121" t="s">
        <v>61</v>
      </c>
      <c r="F141" s="115">
        <v>21516</v>
      </c>
      <c r="G141" s="115">
        <v>18334</v>
      </c>
      <c r="H141" s="117">
        <f t="shared" si="1"/>
        <v>0.85211005763153003</v>
      </c>
    </row>
    <row r="142" spans="3:8" ht="30">
      <c r="C142" s="186"/>
      <c r="D142" s="179"/>
      <c r="E142" s="121" t="s">
        <v>62</v>
      </c>
      <c r="F142" s="115">
        <v>109512</v>
      </c>
      <c r="G142" s="115">
        <v>101588</v>
      </c>
      <c r="H142" s="117">
        <f t="shared" si="1"/>
        <v>0.92764263277083792</v>
      </c>
    </row>
    <row r="143" spans="3:8" ht="15">
      <c r="C143" s="186"/>
      <c r="D143" s="179"/>
      <c r="E143" s="121" t="s">
        <v>64</v>
      </c>
      <c r="F143" s="115">
        <v>28512</v>
      </c>
      <c r="G143" s="115">
        <v>27892</v>
      </c>
      <c r="H143" s="117">
        <f t="shared" si="1"/>
        <v>0.97825476992143656</v>
      </c>
    </row>
    <row r="144" spans="3:8" ht="15">
      <c r="C144" s="186"/>
      <c r="D144" s="179"/>
      <c r="E144" s="121" t="s">
        <v>65</v>
      </c>
      <c r="F144" s="115">
        <v>887172</v>
      </c>
      <c r="G144" s="115">
        <v>747808</v>
      </c>
      <c r="H144" s="117">
        <f t="shared" si="1"/>
        <v>0.84291208469158174</v>
      </c>
    </row>
    <row r="145" spans="3:8" ht="15">
      <c r="C145" s="186"/>
      <c r="D145" s="179"/>
      <c r="E145" s="121" t="s">
        <v>66</v>
      </c>
      <c r="F145" s="115">
        <v>35784</v>
      </c>
      <c r="G145" s="115">
        <v>34898</v>
      </c>
      <c r="H145" s="117">
        <f t="shared" si="1"/>
        <v>0.97524033087413364</v>
      </c>
    </row>
    <row r="146" spans="3:8" ht="15">
      <c r="C146" s="186"/>
      <c r="D146" s="179"/>
      <c r="E146" s="121" t="s">
        <v>68</v>
      </c>
      <c r="F146" s="115">
        <v>14724</v>
      </c>
      <c r="G146" s="115">
        <v>13783</v>
      </c>
      <c r="H146" s="117">
        <f t="shared" si="1"/>
        <v>0.93609073621298555</v>
      </c>
    </row>
    <row r="147" spans="3:8" ht="15">
      <c r="C147" s="186"/>
      <c r="D147" s="179"/>
      <c r="E147" s="121" t="s">
        <v>69</v>
      </c>
      <c r="F147" s="115">
        <v>8400</v>
      </c>
      <c r="G147" s="115">
        <v>8400</v>
      </c>
      <c r="H147" s="117">
        <f t="shared" ref="H147:H202" si="2">G147/F147</f>
        <v>1</v>
      </c>
    </row>
    <row r="148" spans="3:8" ht="15">
      <c r="C148" s="186"/>
      <c r="D148" s="179"/>
      <c r="E148" s="121" t="s">
        <v>70</v>
      </c>
      <c r="F148" s="115">
        <v>156972</v>
      </c>
      <c r="G148" s="115">
        <v>144328</v>
      </c>
      <c r="H148" s="117">
        <f t="shared" si="2"/>
        <v>0.91945060265525058</v>
      </c>
    </row>
    <row r="149" spans="3:8" ht="30">
      <c r="C149" s="186"/>
      <c r="D149" s="179"/>
      <c r="E149" s="121" t="s">
        <v>71</v>
      </c>
      <c r="F149" s="115">
        <v>5496</v>
      </c>
      <c r="G149" s="115">
        <v>4180</v>
      </c>
      <c r="H149" s="117">
        <f t="shared" si="2"/>
        <v>0.76055312954876275</v>
      </c>
    </row>
    <row r="150" spans="3:8" ht="15">
      <c r="C150" s="186"/>
      <c r="D150" s="179"/>
      <c r="E150" s="121" t="s">
        <v>72</v>
      </c>
      <c r="F150" s="115">
        <v>175344</v>
      </c>
      <c r="G150" s="115">
        <v>172708</v>
      </c>
      <c r="H150" s="117">
        <f t="shared" si="2"/>
        <v>0.98496669404142712</v>
      </c>
    </row>
    <row r="151" spans="3:8" ht="15">
      <c r="C151" s="186"/>
      <c r="D151" s="179"/>
      <c r="E151" s="121" t="s">
        <v>73</v>
      </c>
      <c r="F151" s="115">
        <v>717420</v>
      </c>
      <c r="G151" s="115">
        <v>595653</v>
      </c>
      <c r="H151" s="117">
        <f t="shared" si="2"/>
        <v>0.83027097097934266</v>
      </c>
    </row>
    <row r="152" spans="3:8" ht="30">
      <c r="C152" s="186"/>
      <c r="D152" s="179"/>
      <c r="E152" s="121" t="s">
        <v>74</v>
      </c>
      <c r="F152" s="115">
        <v>7392</v>
      </c>
      <c r="G152" s="115">
        <v>800</v>
      </c>
      <c r="H152" s="117">
        <f t="shared" si="2"/>
        <v>0.10822510822510822</v>
      </c>
    </row>
    <row r="153" spans="3:8" ht="30">
      <c r="C153" s="186"/>
      <c r="D153" s="179"/>
      <c r="E153" s="121" t="s">
        <v>76</v>
      </c>
      <c r="F153" s="115">
        <v>1200</v>
      </c>
      <c r="G153" s="115">
        <v>1200</v>
      </c>
      <c r="H153" s="117">
        <f t="shared" si="2"/>
        <v>1</v>
      </c>
    </row>
    <row r="154" spans="3:8" ht="15">
      <c r="C154" s="186"/>
      <c r="D154" s="180"/>
      <c r="E154" s="122" t="s">
        <v>60</v>
      </c>
      <c r="F154" s="116">
        <v>2169444</v>
      </c>
      <c r="G154" s="116">
        <v>1871572</v>
      </c>
      <c r="H154" s="118">
        <f t="shared" si="2"/>
        <v>0.86269661719777047</v>
      </c>
    </row>
    <row r="155" spans="3:8" ht="30">
      <c r="C155" s="186"/>
      <c r="D155" s="178" t="s">
        <v>77</v>
      </c>
      <c r="E155" s="121" t="s">
        <v>78</v>
      </c>
      <c r="F155" s="115">
        <v>185892</v>
      </c>
      <c r="G155" s="115">
        <v>108540</v>
      </c>
      <c r="H155" s="117">
        <f t="shared" si="2"/>
        <v>0.58388741850106518</v>
      </c>
    </row>
    <row r="156" spans="3:8" ht="15">
      <c r="C156" s="186"/>
      <c r="D156" s="180"/>
      <c r="E156" s="122" t="s">
        <v>77</v>
      </c>
      <c r="F156" s="116">
        <v>185892</v>
      </c>
      <c r="G156" s="116">
        <v>108540</v>
      </c>
      <c r="H156" s="118">
        <f t="shared" si="2"/>
        <v>0.58388741850106518</v>
      </c>
    </row>
    <row r="157" spans="3:8" ht="15">
      <c r="C157" s="187"/>
      <c r="D157" s="183" t="s">
        <v>84</v>
      </c>
      <c r="E157" s="184"/>
      <c r="F157" s="115">
        <v>5031348</v>
      </c>
      <c r="G157" s="115">
        <v>4347973</v>
      </c>
      <c r="H157" s="117">
        <f t="shared" si="2"/>
        <v>0.86417655864790111</v>
      </c>
    </row>
    <row r="158" spans="3:8" ht="15" customHeight="1">
      <c r="C158" s="185" t="s">
        <v>90</v>
      </c>
      <c r="D158" s="178" t="s">
        <v>55</v>
      </c>
      <c r="E158" s="121" t="s">
        <v>56</v>
      </c>
      <c r="F158" s="115">
        <v>1823124</v>
      </c>
      <c r="G158" s="115">
        <v>1637173</v>
      </c>
      <c r="H158" s="117">
        <f t="shared" si="2"/>
        <v>0.89800419499715878</v>
      </c>
    </row>
    <row r="159" spans="3:8" ht="15">
      <c r="C159" s="186"/>
      <c r="D159" s="179"/>
      <c r="E159" s="121" t="s">
        <v>57</v>
      </c>
      <c r="F159" s="115">
        <v>44964</v>
      </c>
      <c r="G159" s="115">
        <v>31650</v>
      </c>
      <c r="H159" s="117">
        <f t="shared" si="2"/>
        <v>0.70389645049372829</v>
      </c>
    </row>
    <row r="160" spans="3:8" ht="15">
      <c r="C160" s="186"/>
      <c r="D160" s="179"/>
      <c r="E160" s="121" t="s">
        <v>59</v>
      </c>
      <c r="F160" s="115">
        <v>70128</v>
      </c>
      <c r="G160" s="115">
        <v>62543</v>
      </c>
      <c r="H160" s="117">
        <f t="shared" si="2"/>
        <v>0.8918406342687657</v>
      </c>
    </row>
    <row r="161" spans="3:8" ht="15">
      <c r="C161" s="186"/>
      <c r="D161" s="180"/>
      <c r="E161" s="122" t="s">
        <v>55</v>
      </c>
      <c r="F161" s="116">
        <v>1938216</v>
      </c>
      <c r="G161" s="116">
        <v>1731366</v>
      </c>
      <c r="H161" s="118">
        <f t="shared" si="2"/>
        <v>0.89327814856548493</v>
      </c>
    </row>
    <row r="162" spans="3:8" ht="15">
      <c r="C162" s="186"/>
      <c r="D162" s="178" t="s">
        <v>60</v>
      </c>
      <c r="E162" s="121" t="s">
        <v>61</v>
      </c>
      <c r="F162" s="115">
        <v>36084</v>
      </c>
      <c r="G162" s="115">
        <v>20116</v>
      </c>
      <c r="H162" s="117">
        <f t="shared" si="2"/>
        <v>0.55747699811550822</v>
      </c>
    </row>
    <row r="163" spans="3:8" ht="15">
      <c r="C163" s="186"/>
      <c r="D163" s="179"/>
      <c r="E163" s="121" t="s">
        <v>65</v>
      </c>
      <c r="F163" s="115">
        <v>208380</v>
      </c>
      <c r="G163" s="115">
        <v>121915</v>
      </c>
      <c r="H163" s="117">
        <f t="shared" si="2"/>
        <v>0.58506094634801808</v>
      </c>
    </row>
    <row r="164" spans="3:8" ht="15">
      <c r="C164" s="186"/>
      <c r="D164" s="179"/>
      <c r="E164" s="121" t="s">
        <v>69</v>
      </c>
      <c r="F164" s="115">
        <v>8988</v>
      </c>
      <c r="G164" s="115">
        <v>8682</v>
      </c>
      <c r="H164" s="117">
        <f t="shared" si="2"/>
        <v>0.96595460614152207</v>
      </c>
    </row>
    <row r="165" spans="3:8" ht="15">
      <c r="C165" s="186"/>
      <c r="D165" s="179"/>
      <c r="E165" s="121" t="s">
        <v>70</v>
      </c>
      <c r="F165" s="115">
        <v>26232</v>
      </c>
      <c r="G165" s="115">
        <v>17552</v>
      </c>
      <c r="H165" s="117">
        <f t="shared" si="2"/>
        <v>0.6691064348886856</v>
      </c>
    </row>
    <row r="166" spans="3:8" ht="30">
      <c r="C166" s="186"/>
      <c r="D166" s="179"/>
      <c r="E166" s="121" t="s">
        <v>71</v>
      </c>
      <c r="F166" s="115">
        <v>12456</v>
      </c>
      <c r="G166" s="115">
        <v>0</v>
      </c>
      <c r="H166" s="117">
        <f t="shared" si="2"/>
        <v>0</v>
      </c>
    </row>
    <row r="167" spans="3:8" ht="15">
      <c r="C167" s="186"/>
      <c r="D167" s="179"/>
      <c r="E167" s="121" t="s">
        <v>72</v>
      </c>
      <c r="F167" s="115">
        <v>188580</v>
      </c>
      <c r="G167" s="115">
        <v>140289</v>
      </c>
      <c r="H167" s="117">
        <f t="shared" si="2"/>
        <v>0.74392300349984086</v>
      </c>
    </row>
    <row r="168" spans="3:8" ht="15">
      <c r="C168" s="186"/>
      <c r="D168" s="179"/>
      <c r="E168" s="121" t="s">
        <v>73</v>
      </c>
      <c r="F168" s="115">
        <v>331500</v>
      </c>
      <c r="G168" s="115">
        <v>263852</v>
      </c>
      <c r="H168" s="117">
        <f t="shared" si="2"/>
        <v>0.79593363499245851</v>
      </c>
    </row>
    <row r="169" spans="3:8" ht="15">
      <c r="C169" s="186"/>
      <c r="D169" s="180"/>
      <c r="E169" s="122" t="s">
        <v>60</v>
      </c>
      <c r="F169" s="115">
        <v>812220</v>
      </c>
      <c r="G169" s="115">
        <v>572406</v>
      </c>
      <c r="H169" s="118">
        <f t="shared" si="2"/>
        <v>0.70474255743517766</v>
      </c>
    </row>
    <row r="170" spans="3:8" ht="30">
      <c r="C170" s="186"/>
      <c r="D170" s="178" t="s">
        <v>77</v>
      </c>
      <c r="E170" s="121" t="s">
        <v>78</v>
      </c>
      <c r="F170" s="115">
        <v>475236</v>
      </c>
      <c r="G170" s="115">
        <v>369921</v>
      </c>
      <c r="H170" s="117">
        <f t="shared" si="2"/>
        <v>0.77839431356210387</v>
      </c>
    </row>
    <row r="171" spans="3:8" ht="15">
      <c r="C171" s="186"/>
      <c r="D171" s="180"/>
      <c r="E171" s="122" t="s">
        <v>77</v>
      </c>
      <c r="F171" s="116">
        <v>475236</v>
      </c>
      <c r="G171" s="116">
        <v>369921</v>
      </c>
      <c r="H171" s="118">
        <f t="shared" si="2"/>
        <v>0.77839431356210387</v>
      </c>
    </row>
    <row r="172" spans="3:8" ht="15">
      <c r="C172" s="187"/>
      <c r="D172" s="183" t="s">
        <v>84</v>
      </c>
      <c r="E172" s="184"/>
      <c r="F172" s="115">
        <v>3225672</v>
      </c>
      <c r="G172" s="115">
        <v>2673693</v>
      </c>
      <c r="H172" s="117">
        <f t="shared" si="2"/>
        <v>0.82887937769246223</v>
      </c>
    </row>
    <row r="173" spans="3:8" ht="15">
      <c r="C173" s="188" t="s">
        <v>91</v>
      </c>
      <c r="D173" s="178" t="s">
        <v>55</v>
      </c>
      <c r="E173" s="121" t="s">
        <v>56</v>
      </c>
      <c r="F173" s="115">
        <v>35993676</v>
      </c>
      <c r="G173" s="115">
        <v>32393214</v>
      </c>
      <c r="H173" s="117">
        <f t="shared" si="2"/>
        <v>0.89996959465879511</v>
      </c>
    </row>
    <row r="174" spans="3:8" ht="15">
      <c r="C174" s="189"/>
      <c r="D174" s="179"/>
      <c r="E174" s="121" t="s">
        <v>57</v>
      </c>
      <c r="F174" s="115">
        <v>910380</v>
      </c>
      <c r="G174" s="115">
        <v>648452</v>
      </c>
      <c r="H174" s="117">
        <f t="shared" si="2"/>
        <v>0.71228717678332121</v>
      </c>
    </row>
    <row r="175" spans="3:8" ht="15">
      <c r="C175" s="189"/>
      <c r="D175" s="179"/>
      <c r="E175" s="121" t="s">
        <v>58</v>
      </c>
      <c r="F175" s="115">
        <v>162948</v>
      </c>
      <c r="G175" s="115">
        <v>153649</v>
      </c>
      <c r="H175" s="117">
        <f t="shared" si="2"/>
        <v>0.94293271473107987</v>
      </c>
    </row>
    <row r="176" spans="3:8" ht="15">
      <c r="C176" s="189"/>
      <c r="D176" s="179"/>
      <c r="E176" s="121" t="s">
        <v>59</v>
      </c>
      <c r="F176" s="115">
        <v>1753368</v>
      </c>
      <c r="G176" s="115">
        <v>1553267</v>
      </c>
      <c r="H176" s="117">
        <f t="shared" si="2"/>
        <v>0.88587621081256185</v>
      </c>
    </row>
    <row r="177" spans="3:8" ht="15">
      <c r="C177" s="189"/>
      <c r="D177" s="180"/>
      <c r="E177" s="122" t="s">
        <v>55</v>
      </c>
      <c r="F177" s="116">
        <v>38820372</v>
      </c>
      <c r="G177" s="116">
        <v>34748582</v>
      </c>
      <c r="H177" s="118">
        <f t="shared" si="2"/>
        <v>0.89511203035354736</v>
      </c>
    </row>
    <row r="178" spans="3:8" ht="15">
      <c r="C178" s="189"/>
      <c r="D178" s="178" t="s">
        <v>60</v>
      </c>
      <c r="E178" s="121" t="s">
        <v>61</v>
      </c>
      <c r="F178" s="115">
        <v>770820</v>
      </c>
      <c r="G178" s="115">
        <v>680773</v>
      </c>
      <c r="H178" s="117">
        <f t="shared" si="2"/>
        <v>0.88318024960431751</v>
      </c>
    </row>
    <row r="179" spans="3:8" ht="30">
      <c r="C179" s="189"/>
      <c r="D179" s="179"/>
      <c r="E179" s="121" t="s">
        <v>62</v>
      </c>
      <c r="F179" s="115">
        <v>1066428</v>
      </c>
      <c r="G179" s="115">
        <v>895624</v>
      </c>
      <c r="H179" s="117">
        <f t="shared" si="2"/>
        <v>0.83983541317369759</v>
      </c>
    </row>
    <row r="180" spans="3:8" ht="15">
      <c r="C180" s="189"/>
      <c r="D180" s="179"/>
      <c r="E180" s="121" t="s">
        <v>63</v>
      </c>
      <c r="F180" s="115">
        <v>50520</v>
      </c>
      <c r="G180" s="115">
        <v>21485</v>
      </c>
      <c r="H180" s="117">
        <f t="shared" si="2"/>
        <v>0.42527711797307999</v>
      </c>
    </row>
    <row r="181" spans="3:8" ht="15">
      <c r="C181" s="189"/>
      <c r="D181" s="179"/>
      <c r="E181" s="121" t="s">
        <v>64</v>
      </c>
      <c r="F181" s="115">
        <v>249360</v>
      </c>
      <c r="G181" s="115">
        <v>233317</v>
      </c>
      <c r="H181" s="117">
        <f t="shared" si="2"/>
        <v>0.93566329804299009</v>
      </c>
    </row>
    <row r="182" spans="3:8" ht="15">
      <c r="C182" s="189"/>
      <c r="D182" s="179"/>
      <c r="E182" s="121" t="s">
        <v>65</v>
      </c>
      <c r="F182" s="115">
        <v>11649084</v>
      </c>
      <c r="G182" s="115">
        <v>8637523</v>
      </c>
      <c r="H182" s="117">
        <f t="shared" si="2"/>
        <v>0.74147658305150865</v>
      </c>
    </row>
    <row r="183" spans="3:8" ht="15">
      <c r="C183" s="189"/>
      <c r="D183" s="179"/>
      <c r="E183" s="121" t="s">
        <v>66</v>
      </c>
      <c r="F183" s="115">
        <v>494640</v>
      </c>
      <c r="G183" s="115">
        <v>369289</v>
      </c>
      <c r="H183" s="117">
        <f t="shared" si="2"/>
        <v>0.74658135209445253</v>
      </c>
    </row>
    <row r="184" spans="3:8" ht="15">
      <c r="C184" s="189"/>
      <c r="D184" s="179"/>
      <c r="E184" s="121" t="s">
        <v>67</v>
      </c>
      <c r="F184" s="115">
        <v>60468</v>
      </c>
      <c r="G184" s="115">
        <v>35028</v>
      </c>
      <c r="H184" s="117">
        <f t="shared" si="2"/>
        <v>0.57928160349275648</v>
      </c>
    </row>
    <row r="185" spans="3:8" ht="15">
      <c r="C185" s="189"/>
      <c r="D185" s="179"/>
      <c r="E185" s="121" t="s">
        <v>68</v>
      </c>
      <c r="F185" s="115">
        <v>244272</v>
      </c>
      <c r="G185" s="115">
        <v>235082</v>
      </c>
      <c r="H185" s="117">
        <f t="shared" si="2"/>
        <v>0.96237800484705571</v>
      </c>
    </row>
    <row r="186" spans="3:8" ht="15">
      <c r="C186" s="189"/>
      <c r="D186" s="179"/>
      <c r="E186" s="121" t="s">
        <v>69</v>
      </c>
      <c r="F186" s="115">
        <v>47244</v>
      </c>
      <c r="G186" s="115">
        <v>18079</v>
      </c>
      <c r="H186" s="117">
        <f t="shared" si="2"/>
        <v>0.38267293201253066</v>
      </c>
    </row>
    <row r="187" spans="3:8" ht="15">
      <c r="C187" s="189"/>
      <c r="D187" s="179"/>
      <c r="E187" s="121" t="s">
        <v>70</v>
      </c>
      <c r="F187" s="115">
        <v>2202828</v>
      </c>
      <c r="G187" s="115">
        <v>1594251</v>
      </c>
      <c r="H187" s="117">
        <f t="shared" si="2"/>
        <v>0.72372922443331933</v>
      </c>
    </row>
    <row r="188" spans="3:8" ht="30">
      <c r="C188" s="189"/>
      <c r="D188" s="179"/>
      <c r="E188" s="121" t="s">
        <v>71</v>
      </c>
      <c r="F188" s="115">
        <v>459180</v>
      </c>
      <c r="G188" s="115">
        <v>389054</v>
      </c>
      <c r="H188" s="117">
        <f t="shared" si="2"/>
        <v>0.84727993379502586</v>
      </c>
    </row>
    <row r="189" spans="3:8" ht="15">
      <c r="C189" s="189"/>
      <c r="D189" s="179"/>
      <c r="E189" s="121" t="s">
        <v>72</v>
      </c>
      <c r="F189" s="115">
        <v>2563932</v>
      </c>
      <c r="G189" s="115">
        <v>2059310</v>
      </c>
      <c r="H189" s="117">
        <f t="shared" si="2"/>
        <v>0.80318432782148663</v>
      </c>
    </row>
    <row r="190" spans="3:8" ht="15">
      <c r="C190" s="189"/>
      <c r="D190" s="179"/>
      <c r="E190" s="121" t="s">
        <v>73</v>
      </c>
      <c r="F190" s="115">
        <v>14093088</v>
      </c>
      <c r="G190" s="115">
        <v>11893351</v>
      </c>
      <c r="H190" s="117">
        <f t="shared" si="2"/>
        <v>0.84391376822453679</v>
      </c>
    </row>
    <row r="191" spans="3:8" ht="30">
      <c r="C191" s="189"/>
      <c r="D191" s="179"/>
      <c r="E191" s="121" t="s">
        <v>74</v>
      </c>
      <c r="F191" s="115">
        <v>846648</v>
      </c>
      <c r="G191" s="115">
        <v>482054</v>
      </c>
      <c r="H191" s="117">
        <f t="shared" si="2"/>
        <v>0.56936767109826047</v>
      </c>
    </row>
    <row r="192" spans="3:8" ht="15">
      <c r="C192" s="189"/>
      <c r="D192" s="179"/>
      <c r="E192" s="121" t="s">
        <v>75</v>
      </c>
      <c r="F192" s="115">
        <v>490380</v>
      </c>
      <c r="G192" s="115">
        <v>477710</v>
      </c>
      <c r="H192" s="117">
        <f t="shared" si="2"/>
        <v>0.97416289408214041</v>
      </c>
    </row>
    <row r="193" spans="3:8" ht="30">
      <c r="C193" s="189"/>
      <c r="D193" s="179"/>
      <c r="E193" s="121" t="s">
        <v>76</v>
      </c>
      <c r="F193" s="115">
        <v>141396</v>
      </c>
      <c r="G193" s="115">
        <v>134300</v>
      </c>
      <c r="H193" s="117">
        <f t="shared" si="2"/>
        <v>0.94981470480070163</v>
      </c>
    </row>
    <row r="194" spans="3:8" ht="15">
      <c r="C194" s="189"/>
      <c r="D194" s="180"/>
      <c r="E194" s="122" t="s">
        <v>60</v>
      </c>
      <c r="F194" s="116">
        <v>35430288</v>
      </c>
      <c r="G194" s="116">
        <v>28156230</v>
      </c>
      <c r="H194" s="118">
        <f t="shared" si="2"/>
        <v>0.79469379419100405</v>
      </c>
    </row>
    <row r="195" spans="3:8" ht="30">
      <c r="C195" s="189"/>
      <c r="D195" s="178" t="s">
        <v>77</v>
      </c>
      <c r="E195" s="121" t="s">
        <v>78</v>
      </c>
      <c r="F195" s="115">
        <v>4972908</v>
      </c>
      <c r="G195" s="115">
        <v>2371493</v>
      </c>
      <c r="H195" s="117">
        <f t="shared" si="2"/>
        <v>0.47688254035666855</v>
      </c>
    </row>
    <row r="196" spans="3:8" ht="15">
      <c r="C196" s="189"/>
      <c r="D196" s="179"/>
      <c r="E196" s="121" t="s">
        <v>110</v>
      </c>
      <c r="F196" s="115">
        <v>395988</v>
      </c>
      <c r="G196" s="115">
        <v>0</v>
      </c>
      <c r="H196" s="117">
        <f t="shared" si="2"/>
        <v>0</v>
      </c>
    </row>
    <row r="197" spans="3:8" ht="15">
      <c r="C197" s="189"/>
      <c r="D197" s="179"/>
      <c r="E197" s="121" t="s">
        <v>79</v>
      </c>
      <c r="F197" s="115">
        <v>3468</v>
      </c>
      <c r="G197" s="115">
        <v>3263</v>
      </c>
      <c r="H197" s="117">
        <f t="shared" si="2"/>
        <v>0.9408881199538639</v>
      </c>
    </row>
    <row r="198" spans="3:8" ht="15">
      <c r="C198" s="189"/>
      <c r="D198" s="180"/>
      <c r="E198" s="122" t="s">
        <v>77</v>
      </c>
      <c r="F198" s="116">
        <v>5372364</v>
      </c>
      <c r="G198" s="116">
        <v>2374756</v>
      </c>
      <c r="H198" s="118">
        <f t="shared" si="2"/>
        <v>0.44203185041073167</v>
      </c>
    </row>
    <row r="199" spans="3:8" ht="30">
      <c r="C199" s="189"/>
      <c r="D199" s="178" t="s">
        <v>80</v>
      </c>
      <c r="E199" s="121" t="s">
        <v>81</v>
      </c>
      <c r="F199" s="115">
        <v>19992</v>
      </c>
      <c r="G199" s="115">
        <v>19675</v>
      </c>
      <c r="H199" s="117">
        <f t="shared" si="2"/>
        <v>0.98414365746298516</v>
      </c>
    </row>
    <row r="200" spans="3:8" ht="30">
      <c r="C200" s="189"/>
      <c r="D200" s="179"/>
      <c r="E200" s="121" t="s">
        <v>82</v>
      </c>
      <c r="F200" s="115">
        <v>888096</v>
      </c>
      <c r="G200" s="115">
        <v>691449</v>
      </c>
      <c r="H200" s="117">
        <f t="shared" si="2"/>
        <v>0.77857461355529134</v>
      </c>
    </row>
    <row r="201" spans="3:8" ht="15">
      <c r="C201" s="189"/>
      <c r="D201" s="180"/>
      <c r="E201" s="122" t="s">
        <v>80</v>
      </c>
      <c r="F201" s="116">
        <v>908088</v>
      </c>
      <c r="G201" s="116">
        <v>711124</v>
      </c>
      <c r="H201" s="118">
        <f t="shared" si="2"/>
        <v>0.78310031626890786</v>
      </c>
    </row>
    <row r="202" spans="3:8" ht="15">
      <c r="C202" s="190"/>
      <c r="D202" s="181" t="s">
        <v>84</v>
      </c>
      <c r="E202" s="182"/>
      <c r="F202" s="119">
        <v>80531112</v>
      </c>
      <c r="G202" s="119">
        <v>65990692</v>
      </c>
      <c r="H202" s="120">
        <f t="shared" si="2"/>
        <v>0.81944344690037307</v>
      </c>
    </row>
  </sheetData>
  <mergeCells count="46">
    <mergeCell ref="D18:D22"/>
    <mergeCell ref="C18:C42"/>
    <mergeCell ref="D23:D39"/>
    <mergeCell ref="D40:D41"/>
    <mergeCell ref="C7:H9"/>
    <mergeCell ref="C11:H15"/>
    <mergeCell ref="D42:E42"/>
    <mergeCell ref="C43:C68"/>
    <mergeCell ref="D43:D46"/>
    <mergeCell ref="D47:D61"/>
    <mergeCell ref="D62:D64"/>
    <mergeCell ref="D65:D67"/>
    <mergeCell ref="D68:E68"/>
    <mergeCell ref="C69:C92"/>
    <mergeCell ref="D69:D72"/>
    <mergeCell ref="D73:D87"/>
    <mergeCell ref="D88:D89"/>
    <mergeCell ref="D90:D91"/>
    <mergeCell ref="D92:E92"/>
    <mergeCell ref="C173:C202"/>
    <mergeCell ref="D173:D177"/>
    <mergeCell ref="C93:C115"/>
    <mergeCell ref="D98:D108"/>
    <mergeCell ref="D109:D112"/>
    <mergeCell ref="D113:D114"/>
    <mergeCell ref="D115:E115"/>
    <mergeCell ref="C116:C135"/>
    <mergeCell ref="D116:D119"/>
    <mergeCell ref="D120:D132"/>
    <mergeCell ref="D93:D97"/>
    <mergeCell ref="C158:C172"/>
    <mergeCell ref="D158:D161"/>
    <mergeCell ref="D162:D169"/>
    <mergeCell ref="D170:D171"/>
    <mergeCell ref="D172:E172"/>
    <mergeCell ref="C136:C157"/>
    <mergeCell ref="D136:D140"/>
    <mergeCell ref="D141:D154"/>
    <mergeCell ref="D155:D156"/>
    <mergeCell ref="D157:E157"/>
    <mergeCell ref="D178:D194"/>
    <mergeCell ref="D195:D198"/>
    <mergeCell ref="D199:D201"/>
    <mergeCell ref="D202:E202"/>
    <mergeCell ref="D133:D134"/>
    <mergeCell ref="D135:E135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3"/>
  <sheetViews>
    <sheetView showGridLines="0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/>
  <cols>
    <col min="1" max="1" width="13.7109375" customWidth="1"/>
    <col min="2" max="2" width="7.7109375" customWidth="1"/>
    <col min="3" max="3" width="36.5703125" customWidth="1"/>
    <col min="4" max="18" width="10.7109375" customWidth="1"/>
  </cols>
  <sheetData>
    <row r="1" spans="3:18">
      <c r="C1" s="1"/>
    </row>
    <row r="5" spans="3:18">
      <c r="C5" s="1"/>
    </row>
    <row r="7" spans="3:18" ht="20.25" customHeight="1">
      <c r="C7" s="192" t="s">
        <v>144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3:18" ht="12.75" customHeight="1"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</row>
    <row r="9" spans="3:18" ht="12.75" customHeight="1"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</row>
    <row r="10" spans="3:18" ht="12.75" customHeight="1">
      <c r="C10" s="9"/>
      <c r="D10" s="9"/>
      <c r="E10" s="9"/>
      <c r="F10" s="9"/>
      <c r="G10" s="9"/>
      <c r="H10" s="9"/>
      <c r="I10" s="9"/>
      <c r="J10" s="9"/>
      <c r="K10" s="9"/>
    </row>
    <row r="11" spans="3:18" ht="12.75" customHeight="1">
      <c r="C11" s="169" t="s">
        <v>158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13"/>
    </row>
    <row r="12" spans="3:18" ht="12.75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13"/>
    </row>
    <row r="13" spans="3:18" ht="12.75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13"/>
    </row>
    <row r="14" spans="3:18" ht="12.75" customHeight="1"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13"/>
    </row>
    <row r="15" spans="3:18" ht="12.75" customHeight="1"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13"/>
    </row>
    <row r="16" spans="3:18" s="57" customFormat="1" ht="12.75" customHeight="1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3:18" ht="12.75" customHeight="1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3:18" ht="12.75" customHeight="1"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3:18" ht="12.75" customHeight="1"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3:18" ht="12.75" customHeight="1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3:18" ht="12.75" customHeight="1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3:18" ht="12.75" customHeight="1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3:18" ht="12.75" customHeight="1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3:18" ht="12.75" customHeight="1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3:18" ht="12.75" customHeight="1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3:18" ht="12.75" customHeight="1"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3:18" ht="12.75" customHeight="1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3:18" ht="12.75" customHeight="1"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3:18" ht="12.75" customHeight="1"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3:18" ht="12.75" customHeight="1"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2.75" customHeight="1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3:18" ht="12.75" customHeight="1"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2.75" customHeight="1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12.75" customHeight="1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12.75" customHeight="1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2.75" customHeight="1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2.75" customHeight="1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2.75" customHeight="1"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3:18" ht="12.75" customHeight="1">
      <c r="C39" s="14"/>
      <c r="D39" s="14"/>
      <c r="E39" s="14"/>
      <c r="F39" s="14"/>
      <c r="G39" s="14"/>
      <c r="H39" s="14"/>
      <c r="I39" s="14"/>
      <c r="J39" s="14"/>
      <c r="K39" s="14"/>
    </row>
    <row r="40" spans="3:18" ht="12.75" customHeight="1">
      <c r="C40" s="14"/>
      <c r="D40" s="14"/>
      <c r="E40" s="14"/>
      <c r="F40" s="14"/>
      <c r="G40" s="14"/>
      <c r="H40" s="14"/>
      <c r="I40" s="14"/>
      <c r="J40" s="14"/>
      <c r="K40" s="14"/>
    </row>
    <row r="41" spans="3:18" ht="12.75" customHeight="1">
      <c r="C41" s="14"/>
      <c r="D41" s="14"/>
      <c r="E41" s="14"/>
      <c r="F41" s="14"/>
      <c r="G41" s="14"/>
      <c r="H41" s="14"/>
      <c r="I41" s="14"/>
      <c r="J41" s="14"/>
      <c r="K41" s="14"/>
    </row>
    <row r="42" spans="3:18" ht="12.75" customHeight="1">
      <c r="C42" s="14"/>
      <c r="D42" s="14"/>
      <c r="E42" s="14"/>
      <c r="F42" s="14"/>
      <c r="G42" s="14"/>
      <c r="H42" s="14"/>
      <c r="I42" s="14"/>
      <c r="J42" s="14"/>
      <c r="K42" s="14"/>
    </row>
    <row r="43" spans="3:18" ht="12.75" customHeight="1" thickBot="1">
      <c r="C43" s="14"/>
      <c r="D43" s="14"/>
      <c r="E43" s="14"/>
      <c r="F43" s="14"/>
      <c r="G43" s="14"/>
      <c r="H43" s="14"/>
      <c r="I43" s="14"/>
      <c r="J43" s="14"/>
      <c r="K43" s="14"/>
    </row>
    <row r="44" spans="3:18" ht="38.25" customHeight="1">
      <c r="C44" s="200" t="s">
        <v>39</v>
      </c>
      <c r="D44" s="195" t="s">
        <v>2</v>
      </c>
      <c r="E44" s="195"/>
      <c r="F44" s="195"/>
      <c r="G44" s="195" t="s">
        <v>3</v>
      </c>
      <c r="H44" s="195"/>
      <c r="I44" s="195"/>
      <c r="J44" s="195" t="s">
        <v>4</v>
      </c>
      <c r="K44" s="195"/>
      <c r="L44" s="195"/>
      <c r="M44" s="195" t="s">
        <v>5</v>
      </c>
      <c r="N44" s="195"/>
      <c r="O44" s="196"/>
      <c r="P44" s="197" t="s">
        <v>152</v>
      </c>
      <c r="Q44" s="198"/>
      <c r="R44" s="199"/>
    </row>
    <row r="45" spans="3:18">
      <c r="C45" s="173"/>
      <c r="D45" s="16" t="s">
        <v>0</v>
      </c>
      <c r="E45" s="16" t="s">
        <v>8</v>
      </c>
      <c r="F45" s="16" t="s">
        <v>7</v>
      </c>
      <c r="G45" s="16" t="s">
        <v>0</v>
      </c>
      <c r="H45" s="16" t="s">
        <v>8</v>
      </c>
      <c r="I45" s="16" t="s">
        <v>7</v>
      </c>
      <c r="J45" s="16" t="s">
        <v>0</v>
      </c>
      <c r="K45" s="16" t="s">
        <v>8</v>
      </c>
      <c r="L45" s="16" t="s">
        <v>7</v>
      </c>
      <c r="M45" s="16" t="s">
        <v>0</v>
      </c>
      <c r="N45" s="16" t="s">
        <v>8</v>
      </c>
      <c r="O45" s="47" t="s">
        <v>7</v>
      </c>
      <c r="P45" s="50" t="s">
        <v>0</v>
      </c>
      <c r="Q45" s="16" t="s">
        <v>8</v>
      </c>
      <c r="R45" s="51" t="s">
        <v>7</v>
      </c>
    </row>
    <row r="46" spans="3:18" ht="20.100000000000001" customHeight="1">
      <c r="C46" s="28" t="s">
        <v>134</v>
      </c>
      <c r="D46" s="29">
        <v>13342896</v>
      </c>
      <c r="E46" s="29">
        <v>11758841</v>
      </c>
      <c r="F46" s="30">
        <f>E46/D46</f>
        <v>0.88128102025227506</v>
      </c>
      <c r="G46" s="29">
        <v>9958104</v>
      </c>
      <c r="H46" s="29">
        <v>7222096</v>
      </c>
      <c r="I46" s="30">
        <f>H46/G46</f>
        <v>0.72524809943740298</v>
      </c>
      <c r="J46" s="29"/>
      <c r="K46" s="29"/>
      <c r="L46" s="30"/>
      <c r="M46" s="29">
        <v>1789776</v>
      </c>
      <c r="N46" s="29">
        <v>684714</v>
      </c>
      <c r="O46" s="30">
        <f>N46/M46</f>
        <v>0.3825696623488079</v>
      </c>
      <c r="P46" s="52">
        <f>D46+G46+J46+M46</f>
        <v>25090776</v>
      </c>
      <c r="Q46" s="29">
        <f>E46+H46+K46+N46</f>
        <v>19665651</v>
      </c>
      <c r="R46" s="53">
        <f>Q46/P46</f>
        <v>0.78378010309445989</v>
      </c>
    </row>
    <row r="47" spans="3:18" ht="20.100000000000001" customHeight="1">
      <c r="C47" s="28" t="s">
        <v>135</v>
      </c>
      <c r="D47" s="29">
        <v>4470216</v>
      </c>
      <c r="E47" s="29">
        <v>4103371</v>
      </c>
      <c r="F47" s="30">
        <f t="shared" ref="F47:F52" si="0">E47/D47</f>
        <v>0.91793573285944119</v>
      </c>
      <c r="G47" s="29">
        <v>4922304</v>
      </c>
      <c r="H47" s="29">
        <v>3958647</v>
      </c>
      <c r="I47" s="30">
        <f t="shared" ref="I47:I52" si="1">H47/G47</f>
        <v>0.80422643542536176</v>
      </c>
      <c r="J47" s="29">
        <v>344592</v>
      </c>
      <c r="K47" s="29">
        <v>232564</v>
      </c>
      <c r="L47" s="30">
        <f t="shared" ref="L47:L49" si="2">K47/J47</f>
        <v>0.67489668941821057</v>
      </c>
      <c r="M47" s="29">
        <v>594576</v>
      </c>
      <c r="N47" s="29">
        <v>73972</v>
      </c>
      <c r="O47" s="30">
        <f t="shared" ref="O47:O52" si="3">N47/M47</f>
        <v>0.12441134522752348</v>
      </c>
      <c r="P47" s="52">
        <f t="shared" ref="P47:P52" si="4">D47+G47+J47+M47</f>
        <v>10331688</v>
      </c>
      <c r="Q47" s="29">
        <f t="shared" ref="Q47:Q52" si="5">E47+H47+K47+N47</f>
        <v>8368554</v>
      </c>
      <c r="R47" s="53">
        <f t="shared" ref="R47:R52" si="6">Q47/P47</f>
        <v>0.80998903567355107</v>
      </c>
    </row>
    <row r="48" spans="3:18" ht="20.100000000000001" customHeight="1">
      <c r="C48" s="28" t="s">
        <v>136</v>
      </c>
      <c r="D48" s="29">
        <v>5771376</v>
      </c>
      <c r="E48" s="29">
        <v>5078134</v>
      </c>
      <c r="F48" s="30">
        <f t="shared" si="0"/>
        <v>0.87988271774356752</v>
      </c>
      <c r="G48" s="29">
        <v>3389640</v>
      </c>
      <c r="H48" s="29">
        <v>3056364</v>
      </c>
      <c r="I48" s="30">
        <f t="shared" si="1"/>
        <v>0.90167805430665204</v>
      </c>
      <c r="J48" s="29">
        <v>78336</v>
      </c>
      <c r="K48" s="29">
        <v>64527</v>
      </c>
      <c r="L48" s="30">
        <f t="shared" si="2"/>
        <v>0.82372089460784315</v>
      </c>
      <c r="M48" s="29">
        <v>766884</v>
      </c>
      <c r="N48" s="29">
        <v>322315</v>
      </c>
      <c r="O48" s="30">
        <f t="shared" si="3"/>
        <v>0.42029172599767373</v>
      </c>
      <c r="P48" s="52">
        <f t="shared" si="4"/>
        <v>10006236</v>
      </c>
      <c r="Q48" s="29">
        <f t="shared" si="5"/>
        <v>8521340</v>
      </c>
      <c r="R48" s="53">
        <f t="shared" si="6"/>
        <v>0.85160294040636264</v>
      </c>
    </row>
    <row r="49" spans="3:18" ht="20.100000000000001" customHeight="1">
      <c r="C49" s="28" t="s">
        <v>137</v>
      </c>
      <c r="D49" s="29">
        <v>4789332</v>
      </c>
      <c r="E49" s="29">
        <v>4000549</v>
      </c>
      <c r="F49" s="109">
        <f t="shared" si="0"/>
        <v>0.83530417185528172</v>
      </c>
      <c r="G49" s="29">
        <v>5203740</v>
      </c>
      <c r="H49" s="29">
        <v>4491928</v>
      </c>
      <c r="I49" s="30">
        <f t="shared" si="1"/>
        <v>0.86321145945031841</v>
      </c>
      <c r="J49" s="29">
        <v>485160</v>
      </c>
      <c r="K49" s="29">
        <v>414033</v>
      </c>
      <c r="L49" s="109">
        <f t="shared" si="2"/>
        <v>0.85339475636903295</v>
      </c>
      <c r="M49" s="29">
        <v>832956</v>
      </c>
      <c r="N49" s="29">
        <v>340417</v>
      </c>
      <c r="O49" s="30">
        <f t="shared" si="3"/>
        <v>0.4086854527730156</v>
      </c>
      <c r="P49" s="52">
        <f t="shared" si="4"/>
        <v>11311188</v>
      </c>
      <c r="Q49" s="29">
        <f t="shared" si="5"/>
        <v>9246927</v>
      </c>
      <c r="R49" s="53">
        <f t="shared" si="6"/>
        <v>0.81750272385181821</v>
      </c>
    </row>
    <row r="50" spans="3:18" ht="20.100000000000001" customHeight="1">
      <c r="C50" s="28" t="s">
        <v>138</v>
      </c>
      <c r="D50" s="29">
        <v>5832324</v>
      </c>
      <c r="E50" s="29">
        <v>5708460</v>
      </c>
      <c r="F50" s="112">
        <f t="shared" si="0"/>
        <v>0.97876249673372051</v>
      </c>
      <c r="G50" s="29">
        <v>8974836</v>
      </c>
      <c r="H50" s="29">
        <v>6983217</v>
      </c>
      <c r="I50" s="30">
        <f t="shared" si="1"/>
        <v>0.77808853554538493</v>
      </c>
      <c r="J50" s="29"/>
      <c r="K50" s="29"/>
      <c r="L50" s="112"/>
      <c r="M50" s="29">
        <v>727044</v>
      </c>
      <c r="N50" s="29">
        <v>474877</v>
      </c>
      <c r="O50" s="30">
        <f t="shared" si="3"/>
        <v>0.65316129422703439</v>
      </c>
      <c r="P50" s="52">
        <f t="shared" si="4"/>
        <v>15534204</v>
      </c>
      <c r="Q50" s="29">
        <f t="shared" si="5"/>
        <v>13166554</v>
      </c>
      <c r="R50" s="53">
        <f t="shared" si="6"/>
        <v>0.84758472336271629</v>
      </c>
    </row>
    <row r="51" spans="3:18" ht="20.100000000000001" customHeight="1">
      <c r="C51" s="28" t="s">
        <v>139</v>
      </c>
      <c r="D51" s="29">
        <v>2676012</v>
      </c>
      <c r="E51" s="29">
        <v>2367861</v>
      </c>
      <c r="F51" s="30">
        <f t="shared" si="0"/>
        <v>0.88484692893753836</v>
      </c>
      <c r="G51" s="29">
        <v>2169444</v>
      </c>
      <c r="H51" s="29">
        <v>1871572</v>
      </c>
      <c r="I51" s="30">
        <f t="shared" si="1"/>
        <v>0.86269661719777047</v>
      </c>
      <c r="J51" s="29"/>
      <c r="K51" s="29"/>
      <c r="L51" s="30"/>
      <c r="M51" s="29">
        <v>185892</v>
      </c>
      <c r="N51" s="29">
        <v>108540</v>
      </c>
      <c r="O51" s="30">
        <f t="shared" si="3"/>
        <v>0.58388741850106518</v>
      </c>
      <c r="P51" s="52">
        <f t="shared" si="4"/>
        <v>5031348</v>
      </c>
      <c r="Q51" s="29">
        <f t="shared" si="5"/>
        <v>4347973</v>
      </c>
      <c r="R51" s="53">
        <f t="shared" si="6"/>
        <v>0.86417655864790111</v>
      </c>
    </row>
    <row r="52" spans="3:18" ht="20.100000000000001" customHeight="1">
      <c r="C52" s="28" t="s">
        <v>140</v>
      </c>
      <c r="D52" s="29">
        <v>1938216</v>
      </c>
      <c r="E52" s="29">
        <v>1731366</v>
      </c>
      <c r="F52" s="30">
        <f t="shared" si="0"/>
        <v>0.89327814856548493</v>
      </c>
      <c r="G52" s="29">
        <v>812220</v>
      </c>
      <c r="H52" s="29">
        <v>572406</v>
      </c>
      <c r="I52" s="30">
        <f t="shared" si="1"/>
        <v>0.70474255743517766</v>
      </c>
      <c r="J52" s="29"/>
      <c r="K52" s="29"/>
      <c r="L52" s="30"/>
      <c r="M52" s="29">
        <v>475236</v>
      </c>
      <c r="N52" s="29">
        <v>369921</v>
      </c>
      <c r="O52" s="30">
        <f t="shared" si="3"/>
        <v>0.77839431356210387</v>
      </c>
      <c r="P52" s="52">
        <f t="shared" si="4"/>
        <v>3225672</v>
      </c>
      <c r="Q52" s="29">
        <f t="shared" si="5"/>
        <v>2673693</v>
      </c>
      <c r="R52" s="53">
        <f t="shared" si="6"/>
        <v>0.82887937769246223</v>
      </c>
    </row>
    <row r="53" spans="3:18" ht="20.100000000000001" customHeight="1" thickBot="1">
      <c r="C53" s="31" t="s">
        <v>17</v>
      </c>
      <c r="D53" s="32">
        <f>SUM(D46:D52)</f>
        <v>38820372</v>
      </c>
      <c r="E53" s="32">
        <f>SUM(E46:E52)</f>
        <v>34748582</v>
      </c>
      <c r="F53" s="111">
        <f>E53/D53</f>
        <v>0.89511203035354736</v>
      </c>
      <c r="G53" s="32">
        <f>SUM(G46:G52)</f>
        <v>35430288</v>
      </c>
      <c r="H53" s="32">
        <f>SUM(H46:H52)</f>
        <v>28156230</v>
      </c>
      <c r="I53" s="33">
        <f>H53/G53</f>
        <v>0.79469379419100405</v>
      </c>
      <c r="J53" s="32">
        <f>SUM(J46:J52)</f>
        <v>908088</v>
      </c>
      <c r="K53" s="32">
        <f>SUM(K46:K52)</f>
        <v>711124</v>
      </c>
      <c r="L53" s="33">
        <f>K53/J53</f>
        <v>0.78310031626890786</v>
      </c>
      <c r="M53" s="32">
        <f>SUM(M46:M52)</f>
        <v>5372364</v>
      </c>
      <c r="N53" s="32">
        <f>SUM(N46:N52)</f>
        <v>2374756</v>
      </c>
      <c r="O53" s="110">
        <f>N53/M53</f>
        <v>0.44203185041073167</v>
      </c>
      <c r="P53" s="54">
        <f>SUM(P46:P52)</f>
        <v>80531112</v>
      </c>
      <c r="Q53" s="55">
        <f>SUM(Q46:Q52)</f>
        <v>65990692</v>
      </c>
      <c r="R53" s="56">
        <f>Q53/P53</f>
        <v>0.81944344690037307</v>
      </c>
    </row>
  </sheetData>
  <mergeCells count="8">
    <mergeCell ref="C7:R9"/>
    <mergeCell ref="D44:F44"/>
    <mergeCell ref="G44:I44"/>
    <mergeCell ref="J44:L44"/>
    <mergeCell ref="M44:O44"/>
    <mergeCell ref="P44:R44"/>
    <mergeCell ref="C44:C45"/>
    <mergeCell ref="C11:Q15"/>
  </mergeCells>
  <conditionalFormatting sqref="F46:F52">
    <cfRule type="top10" dxfId="30" priority="12" bottom="1" rank="1"/>
    <cfRule type="top10" dxfId="29" priority="13" rank="1"/>
  </conditionalFormatting>
  <conditionalFormatting sqref="I46:I52">
    <cfRule type="top10" dxfId="28" priority="10" bottom="1" rank="1"/>
    <cfRule type="top10" dxfId="27" priority="11" rank="1"/>
  </conditionalFormatting>
  <conditionalFormatting sqref="L46:L52">
    <cfRule type="top10" dxfId="26" priority="8" bottom="1" rank="1"/>
    <cfRule type="top10" dxfId="25" priority="9" rank="1"/>
  </conditionalFormatting>
  <conditionalFormatting sqref="O46:O52">
    <cfRule type="top10" dxfId="24" priority="6" bottom="1" rank="1"/>
    <cfRule type="top10" dxfId="23" priority="7" rank="1"/>
  </conditionalFormatting>
  <conditionalFormatting sqref="F53 I53 O53 R53 L53">
    <cfRule type="top10" dxfId="22" priority="4" percent="1" rank="1"/>
    <cfRule type="top10" dxfId="21" priority="5" rank="1"/>
  </conditionalFormatting>
  <conditionalFormatting sqref="F53 I53 L53 O53">
    <cfRule type="top10" dxfId="20" priority="3" bottom="1" rank="1"/>
  </conditionalFormatting>
  <conditionalFormatting sqref="R46:R52">
    <cfRule type="top10" dxfId="19" priority="1" bottom="1" rank="1"/>
    <cfRule type="top10" dxfId="18" priority="2" rank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5"/>
  <sheetViews>
    <sheetView showGridLines="0" zoomScaleNormal="100" workbookViewId="0"/>
  </sheetViews>
  <sheetFormatPr baseColWidth="10" defaultRowHeight="12.75"/>
  <cols>
    <col min="1" max="12" width="10.7109375" customWidth="1"/>
  </cols>
  <sheetData>
    <row r="2" spans="1:32" ht="24" customHeight="1">
      <c r="B2" s="204" t="s">
        <v>83</v>
      </c>
      <c r="C2" s="204"/>
      <c r="D2" s="204"/>
      <c r="E2" s="204" t="s">
        <v>85</v>
      </c>
      <c r="F2" s="204"/>
      <c r="G2" s="204"/>
      <c r="H2" s="204"/>
      <c r="I2" s="204" t="s">
        <v>86</v>
      </c>
      <c r="J2" s="204"/>
      <c r="K2" s="204"/>
      <c r="L2" s="204"/>
      <c r="M2" s="204" t="s">
        <v>87</v>
      </c>
      <c r="N2" s="204"/>
      <c r="O2" s="204"/>
      <c r="P2" s="208"/>
      <c r="Q2" s="203" t="s">
        <v>88</v>
      </c>
      <c r="R2" s="204"/>
      <c r="S2" s="208"/>
      <c r="T2" s="203" t="s">
        <v>89</v>
      </c>
      <c r="U2" s="204"/>
      <c r="V2" s="208"/>
      <c r="W2" s="203" t="s">
        <v>90</v>
      </c>
      <c r="X2" s="204"/>
      <c r="Y2" s="204"/>
      <c r="Z2" s="201" t="s">
        <v>91</v>
      </c>
      <c r="AA2" s="201"/>
      <c r="AB2" s="201"/>
      <c r="AC2" s="202"/>
    </row>
    <row r="3" spans="1:32" ht="12.75" customHeight="1">
      <c r="B3" s="114" t="s">
        <v>55</v>
      </c>
      <c r="C3" s="114" t="s">
        <v>60</v>
      </c>
      <c r="D3" s="114" t="s">
        <v>77</v>
      </c>
      <c r="E3" s="114" t="s">
        <v>55</v>
      </c>
      <c r="F3" s="114" t="s">
        <v>60</v>
      </c>
      <c r="G3" s="114" t="s">
        <v>77</v>
      </c>
      <c r="H3" s="114" t="s">
        <v>80</v>
      </c>
      <c r="I3" s="114" t="s">
        <v>55</v>
      </c>
      <c r="J3" s="114" t="s">
        <v>60</v>
      </c>
      <c r="K3" s="114" t="s">
        <v>77</v>
      </c>
      <c r="L3" s="114" t="s">
        <v>80</v>
      </c>
      <c r="M3" s="114" t="s">
        <v>55</v>
      </c>
      <c r="N3" s="114" t="s">
        <v>60</v>
      </c>
      <c r="O3" s="114" t="s">
        <v>77</v>
      </c>
      <c r="P3" s="114" t="s">
        <v>80</v>
      </c>
      <c r="Q3" s="114" t="s">
        <v>55</v>
      </c>
      <c r="R3" s="114" t="s">
        <v>60</v>
      </c>
      <c r="S3" s="114" t="s">
        <v>77</v>
      </c>
      <c r="T3" s="114" t="s">
        <v>55</v>
      </c>
      <c r="U3" s="114" t="s">
        <v>60</v>
      </c>
      <c r="V3" s="114" t="s">
        <v>77</v>
      </c>
      <c r="W3" s="114" t="s">
        <v>55</v>
      </c>
      <c r="X3" s="114" t="s">
        <v>60</v>
      </c>
      <c r="Y3" s="114" t="s">
        <v>77</v>
      </c>
      <c r="Z3" t="s">
        <v>55</v>
      </c>
      <c r="AA3" t="s">
        <v>60</v>
      </c>
      <c r="AB3" t="s">
        <v>77</v>
      </c>
      <c r="AC3" t="s">
        <v>80</v>
      </c>
    </row>
    <row r="4" spans="1:32" ht="12.75" customHeight="1">
      <c r="A4" t="s">
        <v>41</v>
      </c>
      <c r="B4" s="29">
        <v>13342896</v>
      </c>
      <c r="C4" s="29">
        <v>9958104</v>
      </c>
      <c r="D4" s="29">
        <v>1789776</v>
      </c>
      <c r="E4" s="29">
        <v>4470216</v>
      </c>
      <c r="F4" s="29">
        <v>4922304</v>
      </c>
      <c r="G4" s="29">
        <v>594576</v>
      </c>
      <c r="H4" s="29">
        <v>344592</v>
      </c>
      <c r="I4" s="29">
        <v>5771376</v>
      </c>
      <c r="J4" s="29">
        <v>3389640</v>
      </c>
      <c r="K4" s="29">
        <v>766884</v>
      </c>
      <c r="L4" s="29">
        <v>78336</v>
      </c>
      <c r="M4" s="29">
        <v>4789332</v>
      </c>
      <c r="N4" s="29">
        <v>5203740</v>
      </c>
      <c r="O4" s="29">
        <v>832956</v>
      </c>
      <c r="P4" s="29">
        <v>485160</v>
      </c>
      <c r="Q4" s="29">
        <v>5832324</v>
      </c>
      <c r="R4" s="29">
        <v>8974836</v>
      </c>
      <c r="S4" s="29">
        <v>727044</v>
      </c>
      <c r="T4" s="29">
        <v>2676012</v>
      </c>
      <c r="U4" s="29">
        <v>2169444</v>
      </c>
      <c r="V4" s="29">
        <v>185892</v>
      </c>
      <c r="W4" s="29">
        <v>1938216</v>
      </c>
      <c r="X4" s="29">
        <v>812220</v>
      </c>
      <c r="Y4" s="29">
        <v>475236</v>
      </c>
      <c r="Z4">
        <v>38820372</v>
      </c>
      <c r="AA4">
        <v>35430288</v>
      </c>
      <c r="AB4">
        <v>5372364</v>
      </c>
      <c r="AC4">
        <v>908088</v>
      </c>
    </row>
    <row r="5" spans="1:32" ht="12.75" customHeight="1">
      <c r="A5" t="s">
        <v>99</v>
      </c>
      <c r="B5" s="66">
        <v>0.88128102025227506</v>
      </c>
      <c r="C5" s="66">
        <v>0.72524809943740298</v>
      </c>
      <c r="D5" s="67">
        <v>0.3825696623488079</v>
      </c>
      <c r="E5" s="66">
        <v>0.91793573285944119</v>
      </c>
      <c r="F5" s="66">
        <v>0.80422643542536176</v>
      </c>
      <c r="G5" s="66">
        <v>0.12441134522752348</v>
      </c>
      <c r="H5" s="67">
        <v>0.67489668941821057</v>
      </c>
      <c r="I5" s="66">
        <v>0.87988271774356752</v>
      </c>
      <c r="J5" s="66">
        <v>0.90167805430665204</v>
      </c>
      <c r="K5" s="66">
        <v>0.42029172599767373</v>
      </c>
      <c r="L5" s="67">
        <v>0.82372089460784315</v>
      </c>
      <c r="M5" s="66">
        <v>0.83530417185528172</v>
      </c>
      <c r="N5" s="66">
        <v>0.86321145945031841</v>
      </c>
      <c r="O5" s="66">
        <v>0.4086854527730156</v>
      </c>
      <c r="P5" s="67">
        <v>0.85339475636903295</v>
      </c>
      <c r="Q5" s="66">
        <v>0.97876249673372051</v>
      </c>
      <c r="R5" s="66">
        <v>0.77808853554538493</v>
      </c>
      <c r="S5" s="67">
        <v>0.65316129422703439</v>
      </c>
      <c r="T5" s="66">
        <v>0.88484692893753836</v>
      </c>
      <c r="U5" s="66">
        <v>0.86269661719777047</v>
      </c>
      <c r="V5" s="67">
        <v>0.58388741850106518</v>
      </c>
      <c r="W5" s="66">
        <v>0.89327814856548493</v>
      </c>
      <c r="X5" s="66">
        <v>0.70474255743517766</v>
      </c>
      <c r="Y5" s="67">
        <v>0.77839431356210387</v>
      </c>
      <c r="Z5">
        <v>0.89511203035354736</v>
      </c>
      <c r="AA5">
        <v>0.79469379419100405</v>
      </c>
      <c r="AB5">
        <v>0.44203185041073167</v>
      </c>
      <c r="AC5">
        <v>0.78310031626890786</v>
      </c>
    </row>
    <row r="6" spans="1:32" ht="38.25" customHeight="1">
      <c r="A6" s="68"/>
      <c r="B6" s="68"/>
      <c r="C6" s="61"/>
      <c r="D6" s="61"/>
      <c r="E6" s="61"/>
      <c r="F6" s="68"/>
      <c r="G6" s="61"/>
      <c r="H6" s="61"/>
      <c r="I6" s="61"/>
      <c r="J6" s="68"/>
      <c r="K6" s="61"/>
      <c r="L6" s="61"/>
      <c r="M6" s="95">
        <f>I31</f>
        <v>4491928</v>
      </c>
      <c r="N6" s="68"/>
      <c r="O6" s="61"/>
      <c r="P6" s="61"/>
      <c r="Q6" s="61"/>
      <c r="R6" s="68"/>
      <c r="S6" s="61"/>
      <c r="T6" s="61"/>
      <c r="U6" s="61"/>
      <c r="V6" s="68"/>
      <c r="W6" s="61"/>
      <c r="X6" s="61"/>
      <c r="Y6" s="61"/>
      <c r="Z6" s="68"/>
      <c r="AA6" s="61"/>
      <c r="AB6" s="61"/>
      <c r="AC6" s="61"/>
      <c r="AD6" s="68"/>
      <c r="AE6" s="68"/>
      <c r="AF6" s="68"/>
    </row>
    <row r="7" spans="1:32" ht="12.75" customHeight="1">
      <c r="A7" s="68"/>
      <c r="B7" s="68"/>
      <c r="C7" s="61"/>
      <c r="D7" s="61"/>
      <c r="E7" s="61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</row>
    <row r="8" spans="1:32" ht="12.75" customHeight="1">
      <c r="A8" s="68"/>
      <c r="B8" s="68"/>
      <c r="C8" s="61"/>
      <c r="D8" s="61"/>
      <c r="E8" s="61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</row>
    <row r="9" spans="1:32" ht="38.25" customHeight="1">
      <c r="A9" s="68"/>
      <c r="B9" s="68"/>
      <c r="C9" s="61"/>
      <c r="D9" s="61"/>
      <c r="E9" s="61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</row>
    <row r="10" spans="1:32" ht="12.75" customHeight="1">
      <c r="A10" s="68"/>
      <c r="B10" s="68"/>
      <c r="C10" s="61"/>
      <c r="D10" s="61"/>
      <c r="E10" s="61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</row>
    <row r="11" spans="1:32" ht="12.75" customHeight="1">
      <c r="A11" s="68"/>
      <c r="B11" s="68"/>
      <c r="C11" s="61"/>
      <c r="D11" s="61"/>
      <c r="E11" s="61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</row>
    <row r="12" spans="1:32" ht="12.75" customHeight="1">
      <c r="A12" s="68"/>
      <c r="B12" s="68"/>
      <c r="C12" s="61"/>
      <c r="D12" s="61"/>
      <c r="E12" s="6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1:32" ht="51" customHeight="1">
      <c r="A13" s="68"/>
      <c r="B13" s="68"/>
      <c r="C13" s="61"/>
      <c r="D13" s="61"/>
      <c r="E13" s="61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</row>
    <row r="14" spans="1:32" ht="12.75" customHeight="1">
      <c r="A14" s="68"/>
      <c r="B14" s="68"/>
      <c r="C14" s="61"/>
      <c r="D14" s="61"/>
      <c r="E14" s="61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32" ht="12.75" customHeight="1">
      <c r="A15" s="68"/>
      <c r="B15" s="68"/>
      <c r="C15" s="61"/>
      <c r="D15" s="61"/>
      <c r="E15" s="61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32" ht="12.75" customHeight="1">
      <c r="A16" s="68"/>
      <c r="B16" s="68"/>
      <c r="C16" s="61"/>
      <c r="D16" s="61"/>
      <c r="E16" s="61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1:32" ht="51" customHeight="1">
      <c r="A17" s="68"/>
      <c r="B17" s="68"/>
      <c r="C17" s="61"/>
      <c r="D17" s="61"/>
      <c r="E17" s="61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1:32" ht="12.75" customHeight="1"/>
    <row r="19" spans="1:32" ht="12.75" customHeight="1"/>
    <row r="20" spans="1:32" ht="12.75" customHeight="1"/>
    <row r="21" spans="1:32" ht="51" customHeight="1"/>
    <row r="22" spans="1:32" ht="12.75" customHeight="1"/>
    <row r="23" spans="1:32" ht="12.75" customHeight="1"/>
    <row r="24" spans="1:32" ht="12.75" customHeight="1"/>
    <row r="25" spans="1:32" ht="12.75" customHeight="1" thickBot="1">
      <c r="C25" s="63"/>
      <c r="D25" s="63"/>
      <c r="F25" s="63"/>
      <c r="G25" s="63"/>
      <c r="H25" s="63"/>
      <c r="J25" s="63"/>
      <c r="K25" s="63"/>
      <c r="L25" s="63"/>
      <c r="N25" s="63"/>
      <c r="O25" s="63"/>
      <c r="P25" s="64"/>
      <c r="R25" s="63"/>
      <c r="S25" s="64"/>
      <c r="U25" s="63"/>
      <c r="V25" s="64"/>
      <c r="X25" s="63"/>
      <c r="Y25" s="63"/>
    </row>
    <row r="26" spans="1:32" ht="12.75" customHeight="1">
      <c r="D26" s="200" t="s">
        <v>39</v>
      </c>
      <c r="E26" s="195" t="s">
        <v>2</v>
      </c>
      <c r="F26" s="195"/>
      <c r="G26" s="195"/>
      <c r="H26" s="195" t="s">
        <v>3</v>
      </c>
      <c r="I26" s="195"/>
      <c r="J26" s="195"/>
      <c r="K26" s="195" t="s">
        <v>4</v>
      </c>
      <c r="L26" s="195"/>
      <c r="M26" s="195"/>
      <c r="N26" s="195" t="s">
        <v>5</v>
      </c>
      <c r="O26" s="195"/>
      <c r="P26" s="196"/>
      <c r="Q26" s="205" t="s">
        <v>6</v>
      </c>
      <c r="R26" s="206"/>
      <c r="S26" s="207"/>
    </row>
    <row r="27" spans="1:32" ht="51" customHeight="1">
      <c r="C27" s="65"/>
      <c r="D27" s="173"/>
      <c r="E27" s="16" t="s">
        <v>0</v>
      </c>
      <c r="F27" s="16" t="s">
        <v>8</v>
      </c>
      <c r="G27" s="16" t="s">
        <v>7</v>
      </c>
      <c r="H27" s="16" t="s">
        <v>0</v>
      </c>
      <c r="I27" s="16" t="s">
        <v>8</v>
      </c>
      <c r="J27" s="16" t="s">
        <v>7</v>
      </c>
      <c r="K27" s="16" t="s">
        <v>0</v>
      </c>
      <c r="L27" s="16" t="s">
        <v>8</v>
      </c>
      <c r="M27" s="16" t="s">
        <v>7</v>
      </c>
      <c r="N27" s="16" t="s">
        <v>0</v>
      </c>
      <c r="O27" s="16" t="s">
        <v>8</v>
      </c>
      <c r="P27" s="47" t="s">
        <v>7</v>
      </c>
      <c r="Q27" s="50" t="s">
        <v>0</v>
      </c>
      <c r="R27" s="16" t="s">
        <v>8</v>
      </c>
      <c r="S27" s="51" t="s">
        <v>7</v>
      </c>
    </row>
    <row r="28" spans="1:32" ht="12.75" customHeight="1">
      <c r="D28" s="28" t="s">
        <v>42</v>
      </c>
      <c r="E28" s="29">
        <v>13342896</v>
      </c>
      <c r="F28" s="29">
        <v>11758841</v>
      </c>
      <c r="G28" s="30">
        <f>F28/E28</f>
        <v>0.88128102025227506</v>
      </c>
      <c r="H28" s="29">
        <v>9958104</v>
      </c>
      <c r="I28" s="29">
        <v>7222096</v>
      </c>
      <c r="J28" s="30">
        <f>I28/H28</f>
        <v>0.72524809943740298</v>
      </c>
      <c r="K28" s="29">
        <v>0</v>
      </c>
      <c r="L28" s="29">
        <v>0</v>
      </c>
      <c r="M28" s="30" t="s">
        <v>54</v>
      </c>
      <c r="N28" s="29">
        <v>1789776</v>
      </c>
      <c r="O28" s="29">
        <v>684714</v>
      </c>
      <c r="P28" s="48">
        <f>O28/N28</f>
        <v>0.3825696623488079</v>
      </c>
      <c r="Q28" s="52">
        <v>25090776</v>
      </c>
      <c r="R28" s="29">
        <v>19665651</v>
      </c>
      <c r="S28" s="53">
        <f>R28/Q28</f>
        <v>0.78378010309445989</v>
      </c>
    </row>
    <row r="29" spans="1:32" ht="51" customHeight="1">
      <c r="C29" s="65"/>
      <c r="D29" s="28" t="s">
        <v>43</v>
      </c>
      <c r="E29" s="29">
        <v>4470216</v>
      </c>
      <c r="F29" s="29">
        <v>4103371</v>
      </c>
      <c r="G29" s="30">
        <f t="shared" ref="G29:G34" si="0">F29/E29</f>
        <v>0.91793573285944119</v>
      </c>
      <c r="H29" s="29">
        <v>4922304</v>
      </c>
      <c r="I29" s="29">
        <v>3958647</v>
      </c>
      <c r="J29" s="30">
        <f t="shared" ref="J29:J34" si="1">I29/H29</f>
        <v>0.80422643542536176</v>
      </c>
      <c r="K29" s="29">
        <v>344592</v>
      </c>
      <c r="L29" s="29">
        <v>232564</v>
      </c>
      <c r="M29" s="30">
        <f t="shared" ref="M29:M31" si="2">L29/K29</f>
        <v>0.67489668941821057</v>
      </c>
      <c r="N29" s="29">
        <v>594576</v>
      </c>
      <c r="O29" s="29">
        <v>73972</v>
      </c>
      <c r="P29" s="48">
        <f t="shared" ref="P29:P34" si="3">O29/N29</f>
        <v>0.12441134522752348</v>
      </c>
      <c r="Q29" s="52">
        <v>10331688</v>
      </c>
      <c r="R29" s="29">
        <v>8368554</v>
      </c>
      <c r="S29" s="53">
        <f t="shared" ref="S29:S34" si="4">R29/Q29</f>
        <v>0.80998903567355107</v>
      </c>
    </row>
    <row r="30" spans="1:32" ht="12.75" customHeight="1">
      <c r="D30" s="28" t="s">
        <v>44</v>
      </c>
      <c r="E30" s="29">
        <v>5771376</v>
      </c>
      <c r="F30" s="29">
        <v>5078134</v>
      </c>
      <c r="G30" s="30">
        <f t="shared" si="0"/>
        <v>0.87988271774356752</v>
      </c>
      <c r="H30" s="29">
        <v>3389640</v>
      </c>
      <c r="I30" s="29">
        <v>3056364</v>
      </c>
      <c r="J30" s="30">
        <f t="shared" si="1"/>
        <v>0.90167805430665204</v>
      </c>
      <c r="K30" s="29">
        <v>78336</v>
      </c>
      <c r="L30" s="29">
        <v>64527</v>
      </c>
      <c r="M30" s="30">
        <f t="shared" si="2"/>
        <v>0.82372089460784315</v>
      </c>
      <c r="N30" s="29">
        <v>766884</v>
      </c>
      <c r="O30" s="29">
        <v>322315</v>
      </c>
      <c r="P30" s="48">
        <f t="shared" si="3"/>
        <v>0.42029172599767373</v>
      </c>
      <c r="Q30" s="52">
        <v>10006236</v>
      </c>
      <c r="R30" s="29">
        <v>8521340</v>
      </c>
      <c r="S30" s="53">
        <f t="shared" si="4"/>
        <v>0.85160294040636264</v>
      </c>
    </row>
    <row r="31" spans="1:32" ht="25.5">
      <c r="C31" s="65"/>
      <c r="D31" s="28" t="s">
        <v>45</v>
      </c>
      <c r="E31" s="29">
        <v>4789332</v>
      </c>
      <c r="F31" s="29">
        <v>4000549</v>
      </c>
      <c r="G31" s="30">
        <f t="shared" si="0"/>
        <v>0.83530417185528172</v>
      </c>
      <c r="H31" s="29">
        <v>5203740</v>
      </c>
      <c r="I31" s="29">
        <v>4491928</v>
      </c>
      <c r="J31" s="30">
        <f t="shared" si="1"/>
        <v>0.86321145945031841</v>
      </c>
      <c r="K31" s="29">
        <v>485160</v>
      </c>
      <c r="L31" s="29">
        <v>414033</v>
      </c>
      <c r="M31" s="30">
        <f t="shared" si="2"/>
        <v>0.85339475636903295</v>
      </c>
      <c r="N31" s="29">
        <v>832956</v>
      </c>
      <c r="O31" s="29">
        <v>340417</v>
      </c>
      <c r="P31" s="48">
        <f t="shared" si="3"/>
        <v>0.4086854527730156</v>
      </c>
      <c r="Q31" s="52">
        <v>11311188</v>
      </c>
      <c r="R31" s="29">
        <v>9246927</v>
      </c>
      <c r="S31" s="53">
        <f t="shared" si="4"/>
        <v>0.81750272385181821</v>
      </c>
    </row>
    <row r="32" spans="1:32" ht="38.25">
      <c r="D32" s="28" t="s">
        <v>46</v>
      </c>
      <c r="E32" s="29">
        <v>5832324</v>
      </c>
      <c r="F32" s="29">
        <v>5708460</v>
      </c>
      <c r="G32" s="30">
        <f t="shared" si="0"/>
        <v>0.97876249673372051</v>
      </c>
      <c r="H32" s="29">
        <v>8974836</v>
      </c>
      <c r="I32" s="29">
        <v>6983217</v>
      </c>
      <c r="J32" s="30">
        <f t="shared" si="1"/>
        <v>0.77808853554538493</v>
      </c>
      <c r="K32" s="29">
        <v>0</v>
      </c>
      <c r="L32" s="29">
        <v>0</v>
      </c>
      <c r="M32" s="30" t="s">
        <v>54</v>
      </c>
      <c r="N32" s="29">
        <v>727044</v>
      </c>
      <c r="O32" s="29">
        <v>474877</v>
      </c>
      <c r="P32" s="48">
        <f t="shared" si="3"/>
        <v>0.65316129422703439</v>
      </c>
      <c r="Q32" s="52">
        <v>15534204</v>
      </c>
      <c r="R32" s="29">
        <v>13166554</v>
      </c>
      <c r="S32" s="53">
        <f t="shared" si="4"/>
        <v>0.84758472336271629</v>
      </c>
    </row>
    <row r="33" spans="4:19" ht="51">
      <c r="D33" s="28" t="s">
        <v>47</v>
      </c>
      <c r="E33" s="29">
        <v>2676012</v>
      </c>
      <c r="F33" s="29">
        <v>2367861</v>
      </c>
      <c r="G33" s="30">
        <f t="shared" si="0"/>
        <v>0.88484692893753836</v>
      </c>
      <c r="H33" s="29">
        <v>2169444</v>
      </c>
      <c r="I33" s="29">
        <v>1871572</v>
      </c>
      <c r="J33" s="30">
        <f t="shared" si="1"/>
        <v>0.86269661719777047</v>
      </c>
      <c r="K33" s="29">
        <v>0</v>
      </c>
      <c r="L33" s="29">
        <v>0</v>
      </c>
      <c r="M33" s="30" t="s">
        <v>54</v>
      </c>
      <c r="N33" s="29">
        <v>185892</v>
      </c>
      <c r="O33" s="29">
        <v>108540</v>
      </c>
      <c r="P33" s="48">
        <f t="shared" si="3"/>
        <v>0.58388741850106518</v>
      </c>
      <c r="Q33" s="52">
        <v>5031348</v>
      </c>
      <c r="R33" s="29">
        <v>4347973</v>
      </c>
      <c r="S33" s="53">
        <f t="shared" si="4"/>
        <v>0.86417655864790111</v>
      </c>
    </row>
    <row r="34" spans="4:19" ht="51">
      <c r="D34" s="28" t="s">
        <v>48</v>
      </c>
      <c r="E34" s="29">
        <v>1938216</v>
      </c>
      <c r="F34" s="29">
        <v>1731366</v>
      </c>
      <c r="G34" s="30">
        <f t="shared" si="0"/>
        <v>0.89327814856548493</v>
      </c>
      <c r="H34" s="29">
        <v>812220</v>
      </c>
      <c r="I34" s="29">
        <v>572406</v>
      </c>
      <c r="J34" s="30">
        <f t="shared" si="1"/>
        <v>0.70474255743517766</v>
      </c>
      <c r="K34" s="29">
        <v>0</v>
      </c>
      <c r="L34" s="29">
        <v>0</v>
      </c>
      <c r="M34" s="30" t="s">
        <v>54</v>
      </c>
      <c r="N34" s="29">
        <v>475236</v>
      </c>
      <c r="O34" s="29">
        <v>369921</v>
      </c>
      <c r="P34" s="48">
        <f t="shared" si="3"/>
        <v>0.77839431356210387</v>
      </c>
      <c r="Q34" s="52">
        <v>3225672</v>
      </c>
      <c r="R34" s="29">
        <v>2673693</v>
      </c>
      <c r="S34" s="53">
        <f t="shared" si="4"/>
        <v>0.82887937769246223</v>
      </c>
    </row>
    <row r="35" spans="4:19" ht="51.75" thickBot="1">
      <c r="D35" s="31" t="s">
        <v>17</v>
      </c>
      <c r="E35" s="32">
        <f>SUM(E28:E34)</f>
        <v>38820372</v>
      </c>
      <c r="F35" s="32">
        <f>SUM(F28:F34)</f>
        <v>34748582</v>
      </c>
      <c r="G35" s="33">
        <f>F35/E35</f>
        <v>0.89511203035354736</v>
      </c>
      <c r="H35" s="32">
        <f>SUM(H28:H34)</f>
        <v>35430288</v>
      </c>
      <c r="I35" s="32">
        <f>SUM(I28:I34)</f>
        <v>28156230</v>
      </c>
      <c r="J35" s="33">
        <f>I35/H35</f>
        <v>0.79469379419100405</v>
      </c>
      <c r="K35" s="32">
        <f>SUM(K28:K34)</f>
        <v>908088</v>
      </c>
      <c r="L35" s="32">
        <f>SUM(L28:L34)</f>
        <v>711124</v>
      </c>
      <c r="M35" s="33">
        <f>L35/K35</f>
        <v>0.78310031626890786</v>
      </c>
      <c r="N35" s="32">
        <f>SUM(N28:N34)</f>
        <v>5372364</v>
      </c>
      <c r="O35" s="32">
        <f>SUM(O28:O34)</f>
        <v>2374756</v>
      </c>
      <c r="P35" s="49">
        <f>O35/N35</f>
        <v>0.44203185041073167</v>
      </c>
      <c r="Q35" s="54">
        <f>SUM(Q28:Q34)</f>
        <v>80531112</v>
      </c>
      <c r="R35" s="55">
        <f>SUM(R28:R34)</f>
        <v>65990692</v>
      </c>
      <c r="S35" s="56">
        <f>R35/Q35</f>
        <v>0.81944344690037307</v>
      </c>
    </row>
  </sheetData>
  <mergeCells count="14">
    <mergeCell ref="Z2:AC2"/>
    <mergeCell ref="W2:Y2"/>
    <mergeCell ref="Q26:S26"/>
    <mergeCell ref="D26:D27"/>
    <mergeCell ref="E26:G26"/>
    <mergeCell ref="H26:J26"/>
    <mergeCell ref="K26:M26"/>
    <mergeCell ref="N26:P26"/>
    <mergeCell ref="B2:D2"/>
    <mergeCell ref="E2:H2"/>
    <mergeCell ref="I2:L2"/>
    <mergeCell ref="T2:V2"/>
    <mergeCell ref="Q2:S2"/>
    <mergeCell ref="M2:P2"/>
  </mergeCells>
  <conditionalFormatting sqref="B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H61"/>
  <sheetViews>
    <sheetView showGridLines="0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/>
  <cols>
    <col min="1" max="1" width="13.7109375" customWidth="1"/>
    <col min="2" max="2" width="7.7109375" customWidth="1"/>
    <col min="3" max="3" width="54.42578125" customWidth="1"/>
    <col min="4" max="7" width="15.7109375" customWidth="1"/>
    <col min="8" max="8" width="5.42578125" customWidth="1"/>
    <col min="9" max="9" width="15.28515625" customWidth="1"/>
    <col min="10" max="18" width="10.7109375" customWidth="1"/>
    <col min="19" max="19" width="11.85546875" customWidth="1"/>
    <col min="20" max="21" width="10.7109375" customWidth="1"/>
    <col min="23" max="23" width="2" customWidth="1"/>
    <col min="24" max="24" width="13" customWidth="1"/>
    <col min="25" max="25" width="11.7109375" customWidth="1"/>
    <col min="26" max="26" width="10.42578125" customWidth="1"/>
    <col min="33" max="34" width="11.5703125" customWidth="1"/>
  </cols>
  <sheetData>
    <row r="6" spans="3:13" ht="12.75" customHeight="1">
      <c r="C6" s="166" t="s">
        <v>186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3:13" ht="12.75" customHeight="1"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3:13" ht="12.7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3:13" ht="12.75" customHeight="1"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1" spans="3:13" ht="21.75" customHeight="1">
      <c r="C11" s="215" t="s">
        <v>153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3:13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3:13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  <row r="14" spans="3:13"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</row>
    <row r="15" spans="3:13"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3:13"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  <row r="19" spans="9:34">
      <c r="I19" s="171" t="s">
        <v>55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49"/>
    </row>
    <row r="20" spans="9:34" ht="24" customHeight="1">
      <c r="I20" s="216" t="s">
        <v>39</v>
      </c>
      <c r="J20" s="217"/>
      <c r="K20" s="136" t="s">
        <v>159</v>
      </c>
      <c r="L20" s="136" t="s">
        <v>160</v>
      </c>
      <c r="M20" s="136" t="s">
        <v>161</v>
      </c>
      <c r="N20" s="136" t="s">
        <v>162</v>
      </c>
      <c r="O20" s="136" t="s">
        <v>163</v>
      </c>
      <c r="P20" s="136" t="s">
        <v>164</v>
      </c>
      <c r="Q20" s="136" t="s">
        <v>165</v>
      </c>
      <c r="R20" s="136" t="s">
        <v>166</v>
      </c>
      <c r="S20" s="136" t="s">
        <v>167</v>
      </c>
      <c r="T20" s="136" t="s">
        <v>168</v>
      </c>
      <c r="U20" s="136" t="s">
        <v>169</v>
      </c>
      <c r="V20" s="136" t="s">
        <v>170</v>
      </c>
      <c r="X20" s="151" t="s">
        <v>41</v>
      </c>
      <c r="Y20" s="151" t="s">
        <v>182</v>
      </c>
      <c r="Z20" s="151" t="s">
        <v>184</v>
      </c>
      <c r="AA20" s="220" t="s">
        <v>171</v>
      </c>
      <c r="AB20" s="221"/>
      <c r="AC20" s="220" t="s">
        <v>172</v>
      </c>
      <c r="AD20" s="221"/>
      <c r="AE20" s="220" t="s">
        <v>173</v>
      </c>
      <c r="AF20" s="221"/>
      <c r="AG20" s="220" t="s">
        <v>183</v>
      </c>
      <c r="AH20" s="221"/>
    </row>
    <row r="21" spans="9:34" ht="26.1" customHeight="1">
      <c r="I21" s="211" t="s">
        <v>174</v>
      </c>
      <c r="J21" s="212"/>
      <c r="K21" s="147">
        <v>980343</v>
      </c>
      <c r="L21" s="147">
        <v>981711</v>
      </c>
      <c r="M21" s="147">
        <v>1006813</v>
      </c>
      <c r="N21" s="147">
        <v>1039962</v>
      </c>
      <c r="O21" s="147">
        <v>1053257</v>
      </c>
      <c r="P21" s="147">
        <v>936393</v>
      </c>
      <c r="Q21" s="147">
        <v>1192314</v>
      </c>
      <c r="R21" s="147">
        <v>1483897</v>
      </c>
      <c r="S21" s="147">
        <v>1026070</v>
      </c>
      <c r="T21" s="147">
        <v>1221549</v>
      </c>
      <c r="U21" s="147">
        <v>836731</v>
      </c>
      <c r="V21" s="147"/>
      <c r="X21" s="148">
        <v>13342896</v>
      </c>
      <c r="Y21" s="148">
        <f>AA21+AC21+AE21+AG21</f>
        <v>11759040</v>
      </c>
      <c r="Z21" s="150">
        <f>Y21/X21</f>
        <v>0.88129593455573663</v>
      </c>
      <c r="AA21" s="148">
        <f t="shared" ref="AA21:AA27" si="0">K21+L21+M21</f>
        <v>2968867</v>
      </c>
      <c r="AB21" s="150">
        <f>AA21/$X21</f>
        <v>0.22250544409549472</v>
      </c>
      <c r="AC21" s="148">
        <f t="shared" ref="AC21:AC27" si="1">N21+O21+P21</f>
        <v>3029612</v>
      </c>
      <c r="AD21" s="150">
        <f>AC21/$X21</f>
        <v>0.22705805396369724</v>
      </c>
      <c r="AE21" s="148">
        <f t="shared" ref="AE21:AE27" si="2">Q21+R21+S21</f>
        <v>3702281</v>
      </c>
      <c r="AF21" s="150">
        <f>AE21/$X21</f>
        <v>0.27747207202994012</v>
      </c>
      <c r="AG21" s="148">
        <f t="shared" ref="AG21:AG27" si="3">T21+U21+V21</f>
        <v>2058280</v>
      </c>
      <c r="AH21" s="150">
        <f>AG21/$X21</f>
        <v>0.15426036446660454</v>
      </c>
    </row>
    <row r="22" spans="9:34" ht="26.1" customHeight="1">
      <c r="I22" s="211" t="s">
        <v>175</v>
      </c>
      <c r="J22" s="212"/>
      <c r="K22" s="147">
        <v>349094</v>
      </c>
      <c r="L22" s="147">
        <v>272202</v>
      </c>
      <c r="M22" s="147">
        <v>280154</v>
      </c>
      <c r="N22" s="147">
        <v>525261</v>
      </c>
      <c r="O22" s="147">
        <v>285620</v>
      </c>
      <c r="P22" s="147">
        <v>290264</v>
      </c>
      <c r="Q22" s="147">
        <v>342901</v>
      </c>
      <c r="R22" s="147">
        <v>369220</v>
      </c>
      <c r="S22" s="147">
        <v>317413</v>
      </c>
      <c r="T22" s="147">
        <v>396351</v>
      </c>
      <c r="U22" s="147">
        <v>675228</v>
      </c>
      <c r="V22" s="147"/>
      <c r="X22" s="148">
        <v>4470216</v>
      </c>
      <c r="Y22" s="148">
        <f t="shared" ref="Y22:Y27" si="4">AA22+AC22+AE22+AG22</f>
        <v>4103708</v>
      </c>
      <c r="Z22" s="150">
        <f t="shared" ref="Z22:Z28" si="5">Y22/X22</f>
        <v>0.91801112071541957</v>
      </c>
      <c r="AA22" s="148">
        <f t="shared" si="0"/>
        <v>901450</v>
      </c>
      <c r="AB22" s="150">
        <f t="shared" ref="AB22:AB28" si="6">AA22/$X22</f>
        <v>0.20165692217109868</v>
      </c>
      <c r="AC22" s="148">
        <f t="shared" si="1"/>
        <v>1101145</v>
      </c>
      <c r="AD22" s="150">
        <f t="shared" ref="AD22" si="7">AC22/$X22</f>
        <v>0.24632926015208215</v>
      </c>
      <c r="AE22" s="148">
        <f t="shared" si="2"/>
        <v>1029534</v>
      </c>
      <c r="AF22" s="150">
        <f t="shared" ref="AF22" si="8">AE22/$X22</f>
        <v>0.23030967631094337</v>
      </c>
      <c r="AG22" s="148">
        <f t="shared" si="3"/>
        <v>1071579</v>
      </c>
      <c r="AH22" s="150">
        <f t="shared" ref="AH22" si="9">AG22/$X22</f>
        <v>0.2397152620812954</v>
      </c>
    </row>
    <row r="23" spans="9:34" ht="26.1" customHeight="1">
      <c r="I23" s="211" t="s">
        <v>176</v>
      </c>
      <c r="J23" s="212"/>
      <c r="K23" s="147">
        <v>411639</v>
      </c>
      <c r="L23" s="147">
        <v>397662</v>
      </c>
      <c r="M23" s="147">
        <v>398696</v>
      </c>
      <c r="N23" s="147">
        <v>447770</v>
      </c>
      <c r="O23" s="147">
        <v>431177</v>
      </c>
      <c r="P23" s="147">
        <v>470885</v>
      </c>
      <c r="Q23" s="147">
        <v>504431</v>
      </c>
      <c r="R23" s="147">
        <v>511278</v>
      </c>
      <c r="S23" s="147">
        <v>505713</v>
      </c>
      <c r="T23" s="147">
        <v>493460</v>
      </c>
      <c r="U23" s="147">
        <v>505749</v>
      </c>
      <c r="V23" s="147"/>
      <c r="X23" s="148">
        <v>5771376</v>
      </c>
      <c r="Y23" s="148">
        <f t="shared" si="4"/>
        <v>5078460</v>
      </c>
      <c r="Z23" s="150">
        <f t="shared" si="5"/>
        <v>0.87993920340660525</v>
      </c>
      <c r="AA23" s="148">
        <f t="shared" si="0"/>
        <v>1207997</v>
      </c>
      <c r="AB23" s="150">
        <f t="shared" si="6"/>
        <v>0.20930831746190162</v>
      </c>
      <c r="AC23" s="148">
        <f t="shared" si="1"/>
        <v>1349832</v>
      </c>
      <c r="AD23" s="150">
        <f t="shared" ref="AD23" si="10">AC23/$X23</f>
        <v>0.23388391260593661</v>
      </c>
      <c r="AE23" s="148">
        <f t="shared" si="2"/>
        <v>1521422</v>
      </c>
      <c r="AF23" s="150">
        <f t="shared" ref="AF23" si="11">AE23/$X23</f>
        <v>0.26361512401895149</v>
      </c>
      <c r="AG23" s="148">
        <f t="shared" si="3"/>
        <v>999209</v>
      </c>
      <c r="AH23" s="150">
        <f t="shared" ref="AH23" si="12">AG23/$X23</f>
        <v>0.1731318493198156</v>
      </c>
    </row>
    <row r="24" spans="9:34" ht="26.1" customHeight="1">
      <c r="I24" s="211" t="s">
        <v>177</v>
      </c>
      <c r="J24" s="212"/>
      <c r="K24" s="147">
        <v>336232</v>
      </c>
      <c r="L24" s="147">
        <v>432872</v>
      </c>
      <c r="M24" s="147">
        <v>264283</v>
      </c>
      <c r="N24" s="147">
        <v>311493</v>
      </c>
      <c r="O24" s="147">
        <v>365062</v>
      </c>
      <c r="P24" s="147">
        <v>318702</v>
      </c>
      <c r="Q24" s="147">
        <v>255085</v>
      </c>
      <c r="R24" s="147">
        <v>281216</v>
      </c>
      <c r="S24" s="147">
        <v>395549</v>
      </c>
      <c r="T24" s="147">
        <v>566305</v>
      </c>
      <c r="U24" s="147">
        <v>473843</v>
      </c>
      <c r="V24" s="147"/>
      <c r="X24" s="148">
        <v>4789332</v>
      </c>
      <c r="Y24" s="148">
        <f t="shared" si="4"/>
        <v>4000642</v>
      </c>
      <c r="Z24" s="150">
        <f t="shared" si="5"/>
        <v>0.8353235900121353</v>
      </c>
      <c r="AA24" s="148">
        <f t="shared" si="0"/>
        <v>1033387</v>
      </c>
      <c r="AB24" s="150">
        <f t="shared" si="6"/>
        <v>0.21576850383310239</v>
      </c>
      <c r="AC24" s="148">
        <f t="shared" si="1"/>
        <v>995257</v>
      </c>
      <c r="AD24" s="150">
        <f t="shared" ref="AD24" si="13">AC24/$X24</f>
        <v>0.20780705952312348</v>
      </c>
      <c r="AE24" s="148">
        <f t="shared" si="2"/>
        <v>931850</v>
      </c>
      <c r="AF24" s="150">
        <f t="shared" ref="AF24" si="14">AE24/$X24</f>
        <v>0.19456784369928834</v>
      </c>
      <c r="AG24" s="148">
        <f t="shared" si="3"/>
        <v>1040148</v>
      </c>
      <c r="AH24" s="150">
        <f t="shared" ref="AH24" si="15">AG24/$X24</f>
        <v>0.21718018295662109</v>
      </c>
    </row>
    <row r="25" spans="9:34" ht="26.1" customHeight="1">
      <c r="I25" s="211" t="s">
        <v>178</v>
      </c>
      <c r="J25" s="212"/>
      <c r="K25" s="147">
        <v>838077</v>
      </c>
      <c r="L25" s="147">
        <v>766407</v>
      </c>
      <c r="M25" s="147">
        <v>638739</v>
      </c>
      <c r="N25" s="147">
        <v>597070</v>
      </c>
      <c r="O25" s="147">
        <v>495541</v>
      </c>
      <c r="P25" s="147">
        <v>155754</v>
      </c>
      <c r="Q25" s="147">
        <v>1136017</v>
      </c>
      <c r="R25" s="147">
        <v>407237</v>
      </c>
      <c r="S25" s="147">
        <v>238728</v>
      </c>
      <c r="T25" s="147">
        <v>123961</v>
      </c>
      <c r="U25" s="147">
        <v>311012</v>
      </c>
      <c r="V25" s="147"/>
      <c r="X25" s="148">
        <v>5832324</v>
      </c>
      <c r="Y25" s="148">
        <f t="shared" si="4"/>
        <v>5708543</v>
      </c>
      <c r="Z25" s="150">
        <f t="shared" si="5"/>
        <v>0.97877672776752456</v>
      </c>
      <c r="AA25" s="148">
        <f t="shared" si="0"/>
        <v>2243223</v>
      </c>
      <c r="AB25" s="150">
        <f t="shared" si="6"/>
        <v>0.38461906437296695</v>
      </c>
      <c r="AC25" s="148">
        <f t="shared" si="1"/>
        <v>1248365</v>
      </c>
      <c r="AD25" s="150">
        <f t="shared" ref="AD25" si="16">AC25/$X25</f>
        <v>0.21404246403320529</v>
      </c>
      <c r="AE25" s="148">
        <f t="shared" si="2"/>
        <v>1781982</v>
      </c>
      <c r="AF25" s="150">
        <f t="shared" ref="AF25" si="17">AE25/$X25</f>
        <v>0.30553549494163906</v>
      </c>
      <c r="AG25" s="148">
        <f t="shared" si="3"/>
        <v>434973</v>
      </c>
      <c r="AH25" s="150">
        <f t="shared" ref="AH25" si="18">AG25/$X25</f>
        <v>7.4579704419713302E-2</v>
      </c>
    </row>
    <row r="26" spans="9:34" ht="26.1" customHeight="1">
      <c r="I26" s="211" t="s">
        <v>179</v>
      </c>
      <c r="J26" s="212"/>
      <c r="K26" s="147">
        <v>241679</v>
      </c>
      <c r="L26" s="147">
        <v>187239</v>
      </c>
      <c r="M26" s="147">
        <v>199193</v>
      </c>
      <c r="N26" s="147">
        <v>195778</v>
      </c>
      <c r="O26" s="147">
        <v>294864</v>
      </c>
      <c r="P26" s="147">
        <v>248829</v>
      </c>
      <c r="Q26" s="147">
        <v>235513</v>
      </c>
      <c r="R26" s="147">
        <v>228103</v>
      </c>
      <c r="S26" s="147">
        <v>186798</v>
      </c>
      <c r="T26" s="147">
        <v>200673</v>
      </c>
      <c r="U26" s="147">
        <v>149328</v>
      </c>
      <c r="V26" s="147"/>
      <c r="X26" s="148">
        <v>2676012</v>
      </c>
      <c r="Y26" s="148">
        <f t="shared" si="4"/>
        <v>2367997</v>
      </c>
      <c r="Z26" s="150">
        <f t="shared" si="5"/>
        <v>0.88489775083220856</v>
      </c>
      <c r="AA26" s="148">
        <f t="shared" si="0"/>
        <v>628111</v>
      </c>
      <c r="AB26" s="150">
        <f t="shared" si="6"/>
        <v>0.23471905208197871</v>
      </c>
      <c r="AC26" s="148">
        <f t="shared" si="1"/>
        <v>739471</v>
      </c>
      <c r="AD26" s="150">
        <f t="shared" ref="AD26" si="19">AC26/$X26</f>
        <v>0.27633321524716631</v>
      </c>
      <c r="AE26" s="148">
        <f t="shared" si="2"/>
        <v>650414</v>
      </c>
      <c r="AF26" s="150">
        <f t="shared" ref="AF26" si="20">AE26/$X26</f>
        <v>0.2430534691174778</v>
      </c>
      <c r="AG26" s="148">
        <f t="shared" si="3"/>
        <v>350001</v>
      </c>
      <c r="AH26" s="150">
        <f t="shared" ref="AH26" si="21">AG26/$X26</f>
        <v>0.13079201438558571</v>
      </c>
    </row>
    <row r="27" spans="9:34" ht="26.1" customHeight="1">
      <c r="I27" s="211" t="s">
        <v>180</v>
      </c>
      <c r="J27" s="212"/>
      <c r="K27" s="147">
        <v>153181</v>
      </c>
      <c r="L27" s="147">
        <v>131809</v>
      </c>
      <c r="M27" s="147">
        <v>132562</v>
      </c>
      <c r="N27" s="147">
        <v>146752</v>
      </c>
      <c r="O27" s="147">
        <v>155774</v>
      </c>
      <c r="P27" s="147">
        <v>172693</v>
      </c>
      <c r="Q27" s="147">
        <v>176557</v>
      </c>
      <c r="R27" s="147">
        <v>162777</v>
      </c>
      <c r="S27" s="147">
        <v>207565</v>
      </c>
      <c r="T27" s="147">
        <v>144187</v>
      </c>
      <c r="U27" s="147">
        <v>148370</v>
      </c>
      <c r="V27" s="147"/>
      <c r="X27" s="148">
        <v>1938216</v>
      </c>
      <c r="Y27" s="148">
        <f t="shared" si="4"/>
        <v>1732227</v>
      </c>
      <c r="Z27" s="150">
        <f t="shared" si="5"/>
        <v>0.89372237150039002</v>
      </c>
      <c r="AA27" s="148">
        <f t="shared" si="0"/>
        <v>417552</v>
      </c>
      <c r="AB27" s="150">
        <f t="shared" si="6"/>
        <v>0.21543109746282149</v>
      </c>
      <c r="AC27" s="148">
        <f t="shared" si="1"/>
        <v>475219</v>
      </c>
      <c r="AD27" s="150">
        <f t="shared" ref="AD27" si="22">AC27/$X27</f>
        <v>0.24518371533410105</v>
      </c>
      <c r="AE27" s="148">
        <f t="shared" si="2"/>
        <v>546899</v>
      </c>
      <c r="AF27" s="150">
        <f t="shared" ref="AF27" si="23">AE27/$X27</f>
        <v>0.28216617755709372</v>
      </c>
      <c r="AG27" s="148">
        <f t="shared" si="3"/>
        <v>292557</v>
      </c>
      <c r="AH27" s="150">
        <f t="shared" ref="AH27" si="24">AG27/$X27</f>
        <v>0.15094138114637379</v>
      </c>
    </row>
    <row r="28" spans="9:34" ht="26.1" customHeight="1">
      <c r="I28" s="209" t="s">
        <v>91</v>
      </c>
      <c r="J28" s="210"/>
      <c r="K28" s="135">
        <f>SUM(K21:K27)</f>
        <v>3310245</v>
      </c>
      <c r="L28" s="135">
        <f t="shared" ref="L28:V28" si="25">SUM(L21:L27)</f>
        <v>3169902</v>
      </c>
      <c r="M28" s="135">
        <f t="shared" si="25"/>
        <v>2920440</v>
      </c>
      <c r="N28" s="135">
        <f t="shared" si="25"/>
        <v>3264086</v>
      </c>
      <c r="O28" s="135">
        <f t="shared" si="25"/>
        <v>3081295</v>
      </c>
      <c r="P28" s="135">
        <f t="shared" si="25"/>
        <v>2593520</v>
      </c>
      <c r="Q28" s="135">
        <f t="shared" si="25"/>
        <v>3842818</v>
      </c>
      <c r="R28" s="135">
        <f t="shared" si="25"/>
        <v>3443728</v>
      </c>
      <c r="S28" s="135">
        <f t="shared" si="25"/>
        <v>2877836</v>
      </c>
      <c r="T28" s="135">
        <f t="shared" si="25"/>
        <v>3146486</v>
      </c>
      <c r="U28" s="135">
        <f t="shared" si="25"/>
        <v>3100261</v>
      </c>
      <c r="V28" s="135">
        <f t="shared" si="25"/>
        <v>0</v>
      </c>
      <c r="X28" s="152">
        <f>SUM(X21:X27)</f>
        <v>38820372</v>
      </c>
      <c r="Y28" s="152">
        <f>SUM(Y21:Y27)</f>
        <v>34750617</v>
      </c>
      <c r="Z28" s="150">
        <f t="shared" si="5"/>
        <v>0.89516445128346533</v>
      </c>
      <c r="AA28" s="152">
        <f>SUM(AA21:AA27)</f>
        <v>9400587</v>
      </c>
      <c r="AB28" s="150">
        <f t="shared" si="6"/>
        <v>0.24215602570732708</v>
      </c>
      <c r="AC28" s="152">
        <f>SUM(AC21:AC27)</f>
        <v>8938901</v>
      </c>
      <c r="AD28" s="150">
        <f t="shared" ref="AD28" si="26">AC28/$X28</f>
        <v>0.23026314637067363</v>
      </c>
      <c r="AE28" s="152">
        <f>SUM(AE21:AE27)</f>
        <v>10164382</v>
      </c>
      <c r="AF28" s="150">
        <f t="shared" ref="AF28" si="27">AE28/$X28</f>
        <v>0.26183113340593439</v>
      </c>
      <c r="AG28" s="152">
        <f>SUM(AG21:AG27)</f>
        <v>6246747</v>
      </c>
      <c r="AH28" s="150">
        <f t="shared" ref="AH28" si="28">AG28/$X28</f>
        <v>0.1609141457995302</v>
      </c>
    </row>
    <row r="29" spans="9:34" ht="30" customHeight="1"/>
    <row r="30" spans="9:34" ht="15.75" customHeight="1">
      <c r="I30" s="218" t="s">
        <v>60</v>
      </c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149"/>
    </row>
    <row r="31" spans="9:34" ht="30.75" customHeight="1">
      <c r="I31" s="216" t="s">
        <v>39</v>
      </c>
      <c r="J31" s="217"/>
      <c r="K31" s="136" t="s">
        <v>159</v>
      </c>
      <c r="L31" s="136" t="s">
        <v>160</v>
      </c>
      <c r="M31" s="136" t="s">
        <v>161</v>
      </c>
      <c r="N31" s="136" t="s">
        <v>162</v>
      </c>
      <c r="O31" s="136" t="s">
        <v>163</v>
      </c>
      <c r="P31" s="136" t="s">
        <v>164</v>
      </c>
      <c r="Q31" s="136" t="s">
        <v>165</v>
      </c>
      <c r="R31" s="136" t="s">
        <v>166</v>
      </c>
      <c r="S31" s="136" t="s">
        <v>167</v>
      </c>
      <c r="T31" s="136" t="s">
        <v>168</v>
      </c>
      <c r="U31" s="136" t="s">
        <v>169</v>
      </c>
      <c r="V31" s="136" t="s">
        <v>170</v>
      </c>
      <c r="X31" s="151" t="s">
        <v>41</v>
      </c>
      <c r="Y31" s="151" t="s">
        <v>182</v>
      </c>
      <c r="Z31" s="151" t="s">
        <v>184</v>
      </c>
      <c r="AA31" s="220" t="s">
        <v>171</v>
      </c>
      <c r="AB31" s="221"/>
      <c r="AC31" s="220" t="s">
        <v>172</v>
      </c>
      <c r="AD31" s="221"/>
      <c r="AE31" s="220" t="s">
        <v>173</v>
      </c>
      <c r="AF31" s="221"/>
      <c r="AG31" s="220" t="s">
        <v>183</v>
      </c>
      <c r="AH31" s="221"/>
    </row>
    <row r="32" spans="9:34" ht="30" customHeight="1">
      <c r="I32" s="211" t="s">
        <v>174</v>
      </c>
      <c r="J32" s="212"/>
      <c r="K32" s="147">
        <v>114497</v>
      </c>
      <c r="L32" s="147">
        <v>256451</v>
      </c>
      <c r="M32" s="147">
        <v>302922</v>
      </c>
      <c r="N32" s="147">
        <v>653045</v>
      </c>
      <c r="O32" s="147">
        <v>822593</v>
      </c>
      <c r="P32" s="147">
        <v>643228</v>
      </c>
      <c r="Q32" s="147">
        <v>785286</v>
      </c>
      <c r="R32" s="147">
        <v>1004393</v>
      </c>
      <c r="S32" s="147">
        <v>1246830</v>
      </c>
      <c r="T32" s="147">
        <v>610241</v>
      </c>
      <c r="U32" s="147">
        <v>782758</v>
      </c>
      <c r="V32" s="147"/>
      <c r="X32" s="148">
        <v>9544435</v>
      </c>
      <c r="Y32" s="148">
        <f>AA32+AC32+AE32+AG32</f>
        <v>7222244</v>
      </c>
      <c r="Z32" s="150">
        <f>Y32/X32</f>
        <v>0.75669686052657914</v>
      </c>
      <c r="AA32" s="148">
        <f t="shared" ref="AA32:AA38" si="29">K32+L32+M32</f>
        <v>673870</v>
      </c>
      <c r="AB32" s="150">
        <f>AA32/$X32</f>
        <v>7.0603445882338772E-2</v>
      </c>
      <c r="AC32" s="148">
        <f t="shared" ref="AC32:AC38" si="30">N32+O32+P32</f>
        <v>2118866</v>
      </c>
      <c r="AD32" s="150">
        <f>AC32/$X32</f>
        <v>0.2220001498255266</v>
      </c>
      <c r="AE32" s="148">
        <f t="shared" ref="AE32:AE38" si="31">Q32+R32+S32</f>
        <v>3036509</v>
      </c>
      <c r="AF32" s="150">
        <f>AE32/$X32</f>
        <v>0.31814444752360932</v>
      </c>
      <c r="AG32" s="148">
        <f t="shared" ref="AG32:AG38" si="32">T32+U32+V32</f>
        <v>1392999</v>
      </c>
      <c r="AH32" s="150">
        <f>AG32/$X32</f>
        <v>0.14594881729510442</v>
      </c>
    </row>
    <row r="33" spans="9:34" ht="30" customHeight="1">
      <c r="I33" s="211" t="s">
        <v>175</v>
      </c>
      <c r="J33" s="212"/>
      <c r="K33" s="147">
        <v>0</v>
      </c>
      <c r="L33" s="147">
        <v>560910</v>
      </c>
      <c r="M33" s="147">
        <v>65677</v>
      </c>
      <c r="N33" s="147">
        <v>192067</v>
      </c>
      <c r="O33" s="147">
        <v>389161</v>
      </c>
      <c r="P33" s="147">
        <v>440078</v>
      </c>
      <c r="Q33" s="147">
        <v>224918</v>
      </c>
      <c r="R33" s="147">
        <v>483808</v>
      </c>
      <c r="S33" s="147">
        <v>618756</v>
      </c>
      <c r="T33" s="147">
        <v>397542</v>
      </c>
      <c r="U33" s="147">
        <v>584305</v>
      </c>
      <c r="V33" s="147"/>
      <c r="X33" s="148">
        <v>5032633</v>
      </c>
      <c r="Y33" s="148">
        <f t="shared" ref="Y33:Y38" si="33">AA33+AC33+AE33+AG33</f>
        <v>3957222</v>
      </c>
      <c r="Z33" s="150">
        <f t="shared" ref="Z33:Z39" si="34">Y33/X33</f>
        <v>0.78631245314331488</v>
      </c>
      <c r="AA33" s="148">
        <f t="shared" si="29"/>
        <v>626587</v>
      </c>
      <c r="AB33" s="150">
        <f t="shared" ref="AB33:AB39" si="35">AA33/$X33</f>
        <v>0.12450480692710952</v>
      </c>
      <c r="AC33" s="148">
        <f t="shared" si="30"/>
        <v>1021306</v>
      </c>
      <c r="AD33" s="150">
        <f t="shared" ref="AD33:AD39" si="36">AC33/$X33</f>
        <v>0.20293671324732004</v>
      </c>
      <c r="AE33" s="148">
        <f t="shared" si="31"/>
        <v>1327482</v>
      </c>
      <c r="AF33" s="150">
        <f t="shared" ref="AF33:AF39" si="37">AE33/$X33</f>
        <v>0.2637748470830279</v>
      </c>
      <c r="AG33" s="148">
        <f t="shared" si="32"/>
        <v>981847</v>
      </c>
      <c r="AH33" s="150">
        <f t="shared" ref="AH33:AH39" si="38">AG33/$X33</f>
        <v>0.19509608588585736</v>
      </c>
    </row>
    <row r="34" spans="9:34" ht="30" customHeight="1">
      <c r="I34" s="211" t="s">
        <v>176</v>
      </c>
      <c r="J34" s="212"/>
      <c r="K34" s="147">
        <v>163610</v>
      </c>
      <c r="L34" s="147">
        <v>222619</v>
      </c>
      <c r="M34" s="147">
        <v>257201</v>
      </c>
      <c r="N34" s="147">
        <v>299763</v>
      </c>
      <c r="O34" s="147">
        <v>204757</v>
      </c>
      <c r="P34" s="147">
        <v>242728</v>
      </c>
      <c r="Q34" s="147">
        <v>367816</v>
      </c>
      <c r="R34" s="147">
        <v>275505</v>
      </c>
      <c r="S34" s="147">
        <v>445079</v>
      </c>
      <c r="T34" s="147">
        <v>247040</v>
      </c>
      <c r="U34" s="147">
        <v>328650</v>
      </c>
      <c r="V34" s="147"/>
      <c r="X34" s="148">
        <v>3400840</v>
      </c>
      <c r="Y34" s="148">
        <f t="shared" si="33"/>
        <v>3054768</v>
      </c>
      <c r="Z34" s="150">
        <f t="shared" si="34"/>
        <v>0.89823925853612641</v>
      </c>
      <c r="AA34" s="148">
        <f t="shared" si="29"/>
        <v>643430</v>
      </c>
      <c r="AB34" s="150">
        <f t="shared" si="35"/>
        <v>0.18919737476623422</v>
      </c>
      <c r="AC34" s="148">
        <f t="shared" si="30"/>
        <v>747248</v>
      </c>
      <c r="AD34" s="150">
        <f t="shared" si="36"/>
        <v>0.21972453864339397</v>
      </c>
      <c r="AE34" s="148">
        <f t="shared" si="31"/>
        <v>1088400</v>
      </c>
      <c r="AF34" s="150">
        <f t="shared" si="37"/>
        <v>0.32003857870408486</v>
      </c>
      <c r="AG34" s="148">
        <f t="shared" si="32"/>
        <v>575690</v>
      </c>
      <c r="AH34" s="150">
        <f t="shared" si="38"/>
        <v>0.1692787664224133</v>
      </c>
    </row>
    <row r="35" spans="9:34" ht="30" customHeight="1">
      <c r="I35" s="211" t="s">
        <v>177</v>
      </c>
      <c r="J35" s="212"/>
      <c r="K35" s="147">
        <v>65038</v>
      </c>
      <c r="L35" s="147">
        <v>200801</v>
      </c>
      <c r="M35" s="147">
        <v>108568</v>
      </c>
      <c r="N35" s="147">
        <v>456012</v>
      </c>
      <c r="O35" s="147">
        <v>449784</v>
      </c>
      <c r="P35" s="147">
        <v>396637</v>
      </c>
      <c r="Q35" s="147">
        <v>482695</v>
      </c>
      <c r="R35" s="147">
        <v>709293</v>
      </c>
      <c r="S35" s="147">
        <v>782753</v>
      </c>
      <c r="T35" s="147">
        <v>252665</v>
      </c>
      <c r="U35" s="147">
        <v>578152</v>
      </c>
      <c r="V35" s="147"/>
      <c r="X35" s="148">
        <v>5204054</v>
      </c>
      <c r="Y35" s="148">
        <f t="shared" si="33"/>
        <v>4482398</v>
      </c>
      <c r="Z35" s="150">
        <f t="shared" si="34"/>
        <v>0.86132811073828208</v>
      </c>
      <c r="AA35" s="148">
        <f t="shared" si="29"/>
        <v>374407</v>
      </c>
      <c r="AB35" s="150">
        <f t="shared" si="35"/>
        <v>7.194525652500916E-2</v>
      </c>
      <c r="AC35" s="148">
        <f t="shared" si="30"/>
        <v>1302433</v>
      </c>
      <c r="AD35" s="150">
        <f t="shared" si="36"/>
        <v>0.25027276811501187</v>
      </c>
      <c r="AE35" s="148">
        <f t="shared" si="31"/>
        <v>1974741</v>
      </c>
      <c r="AF35" s="150">
        <f t="shared" si="37"/>
        <v>0.37946205016319967</v>
      </c>
      <c r="AG35" s="148">
        <f t="shared" si="32"/>
        <v>830817</v>
      </c>
      <c r="AH35" s="150">
        <f t="shared" si="38"/>
        <v>0.15964803593506138</v>
      </c>
    </row>
    <row r="36" spans="9:34" ht="30" customHeight="1">
      <c r="I36" s="211" t="s">
        <v>178</v>
      </c>
      <c r="J36" s="212"/>
      <c r="K36" s="147">
        <v>126810</v>
      </c>
      <c r="L36" s="147">
        <v>98133</v>
      </c>
      <c r="M36" s="147">
        <v>1006385</v>
      </c>
      <c r="N36" s="147">
        <v>707405</v>
      </c>
      <c r="O36" s="147">
        <v>185618</v>
      </c>
      <c r="P36" s="147">
        <v>730821</v>
      </c>
      <c r="Q36" s="147">
        <v>945754</v>
      </c>
      <c r="R36" s="147">
        <v>1297511</v>
      </c>
      <c r="S36" s="147">
        <v>974728</v>
      </c>
      <c r="T36" s="147">
        <v>392799</v>
      </c>
      <c r="U36" s="147">
        <v>717892</v>
      </c>
      <c r="V36" s="147"/>
      <c r="X36" s="148">
        <v>8825609</v>
      </c>
      <c r="Y36" s="148">
        <f t="shared" si="33"/>
        <v>7183856</v>
      </c>
      <c r="Z36" s="150">
        <f t="shared" si="34"/>
        <v>0.81397850278660655</v>
      </c>
      <c r="AA36" s="148">
        <f t="shared" si="29"/>
        <v>1231328</v>
      </c>
      <c r="AB36" s="150">
        <f t="shared" si="35"/>
        <v>0.13951762422287234</v>
      </c>
      <c r="AC36" s="148">
        <f t="shared" si="30"/>
        <v>1623844</v>
      </c>
      <c r="AD36" s="150">
        <f t="shared" si="36"/>
        <v>0.18399228880409271</v>
      </c>
      <c r="AE36" s="148">
        <f t="shared" si="31"/>
        <v>3217993</v>
      </c>
      <c r="AF36" s="150">
        <f t="shared" si="37"/>
        <v>0.36461993727571662</v>
      </c>
      <c r="AG36" s="148">
        <f t="shared" si="32"/>
        <v>1110691</v>
      </c>
      <c r="AH36" s="150">
        <f t="shared" si="38"/>
        <v>0.12584865248392491</v>
      </c>
    </row>
    <row r="37" spans="9:34" ht="30" customHeight="1">
      <c r="I37" s="211" t="s">
        <v>179</v>
      </c>
      <c r="J37" s="212"/>
      <c r="K37" s="147">
        <v>48626</v>
      </c>
      <c r="L37" s="147">
        <v>76674</v>
      </c>
      <c r="M37" s="147">
        <v>227543</v>
      </c>
      <c r="N37" s="147">
        <v>143270</v>
      </c>
      <c r="O37" s="147">
        <v>184031</v>
      </c>
      <c r="P37" s="147">
        <v>270101</v>
      </c>
      <c r="Q37" s="147">
        <v>232465</v>
      </c>
      <c r="R37" s="147">
        <v>146304</v>
      </c>
      <c r="S37" s="147">
        <v>285412</v>
      </c>
      <c r="T37" s="147">
        <v>144749</v>
      </c>
      <c r="U37" s="147">
        <v>112513</v>
      </c>
      <c r="V37" s="147"/>
      <c r="X37" s="148">
        <v>2169926</v>
      </c>
      <c r="Y37" s="148">
        <f t="shared" si="33"/>
        <v>1871688</v>
      </c>
      <c r="Z37" s="150">
        <f t="shared" si="34"/>
        <v>0.86255844669357384</v>
      </c>
      <c r="AA37" s="148">
        <f t="shared" si="29"/>
        <v>352843</v>
      </c>
      <c r="AB37" s="150">
        <f t="shared" si="35"/>
        <v>0.16260600591909585</v>
      </c>
      <c r="AC37" s="148">
        <f t="shared" si="30"/>
        <v>597402</v>
      </c>
      <c r="AD37" s="150">
        <f t="shared" si="36"/>
        <v>0.27530984927596608</v>
      </c>
      <c r="AE37" s="148">
        <f t="shared" si="31"/>
        <v>664181</v>
      </c>
      <c r="AF37" s="150">
        <f t="shared" si="37"/>
        <v>0.30608463145747827</v>
      </c>
      <c r="AG37" s="148">
        <f t="shared" si="32"/>
        <v>257262</v>
      </c>
      <c r="AH37" s="150">
        <f t="shared" si="38"/>
        <v>0.11855796004103365</v>
      </c>
    </row>
    <row r="38" spans="9:34" ht="30" customHeight="1">
      <c r="I38" s="211" t="s">
        <v>180</v>
      </c>
      <c r="J38" s="212"/>
      <c r="K38" s="147">
        <v>1924</v>
      </c>
      <c r="L38" s="147">
        <v>6022</v>
      </c>
      <c r="M38" s="147">
        <v>56213</v>
      </c>
      <c r="N38" s="147">
        <v>29612</v>
      </c>
      <c r="O38" s="147">
        <v>45942</v>
      </c>
      <c r="P38" s="147">
        <v>103487</v>
      </c>
      <c r="Q38" s="147">
        <v>60543</v>
      </c>
      <c r="R38" s="147">
        <v>74991</v>
      </c>
      <c r="S38" s="147">
        <v>39647</v>
      </c>
      <c r="T38" s="147">
        <v>87673</v>
      </c>
      <c r="U38" s="147">
        <v>80208</v>
      </c>
      <c r="V38" s="147"/>
      <c r="X38" s="148">
        <v>812683</v>
      </c>
      <c r="Y38" s="148">
        <f t="shared" si="33"/>
        <v>586262</v>
      </c>
      <c r="Z38" s="150">
        <f t="shared" si="34"/>
        <v>0.72139075137538256</v>
      </c>
      <c r="AA38" s="148">
        <f t="shared" si="29"/>
        <v>64159</v>
      </c>
      <c r="AB38" s="150">
        <f t="shared" si="35"/>
        <v>7.8947141751457825E-2</v>
      </c>
      <c r="AC38" s="148">
        <f t="shared" si="30"/>
        <v>179041</v>
      </c>
      <c r="AD38" s="150">
        <f t="shared" si="36"/>
        <v>0.22030853358566624</v>
      </c>
      <c r="AE38" s="148">
        <f t="shared" si="31"/>
        <v>175181</v>
      </c>
      <c r="AF38" s="150">
        <f t="shared" si="37"/>
        <v>0.21555883413335827</v>
      </c>
      <c r="AG38" s="148">
        <f t="shared" si="32"/>
        <v>167881</v>
      </c>
      <c r="AH38" s="150">
        <f t="shared" si="38"/>
        <v>0.20657624190490018</v>
      </c>
    </row>
    <row r="39" spans="9:34" ht="30" customHeight="1">
      <c r="I39" s="209" t="s">
        <v>91</v>
      </c>
      <c r="J39" s="210"/>
      <c r="K39" s="135">
        <f>SUM(K32:K38)</f>
        <v>520505</v>
      </c>
      <c r="L39" s="135">
        <f t="shared" ref="L39:V39" si="39">SUM(L32:L38)</f>
        <v>1421610</v>
      </c>
      <c r="M39" s="135">
        <f t="shared" si="39"/>
        <v>2024509</v>
      </c>
      <c r="N39" s="135">
        <f t="shared" si="39"/>
        <v>2481174</v>
      </c>
      <c r="O39" s="135">
        <f t="shared" si="39"/>
        <v>2281886</v>
      </c>
      <c r="P39" s="135">
        <f t="shared" si="39"/>
        <v>2827080</v>
      </c>
      <c r="Q39" s="135">
        <f t="shared" si="39"/>
        <v>3099477</v>
      </c>
      <c r="R39" s="135">
        <f t="shared" si="39"/>
        <v>3991805</v>
      </c>
      <c r="S39" s="135">
        <f t="shared" si="39"/>
        <v>4393205</v>
      </c>
      <c r="T39" s="135">
        <f t="shared" si="39"/>
        <v>2132709</v>
      </c>
      <c r="U39" s="135">
        <f t="shared" si="39"/>
        <v>3184478</v>
      </c>
      <c r="V39" s="135">
        <f t="shared" si="39"/>
        <v>0</v>
      </c>
      <c r="X39" s="135">
        <f>SUM(X32:X38)</f>
        <v>34990180</v>
      </c>
      <c r="Y39" s="152">
        <f>SUM(Y32:Y38)</f>
        <v>28358438</v>
      </c>
      <c r="Z39" s="150">
        <f t="shared" si="34"/>
        <v>0.81046848001353522</v>
      </c>
      <c r="AA39" s="152">
        <f>SUM(AA32:AA38)</f>
        <v>3966624</v>
      </c>
      <c r="AB39" s="150">
        <f t="shared" si="35"/>
        <v>0.11336392096296732</v>
      </c>
      <c r="AC39" s="152">
        <f>SUM(AC32:AC38)</f>
        <v>7590140</v>
      </c>
      <c r="AD39" s="150">
        <f t="shared" si="36"/>
        <v>0.21692200497396699</v>
      </c>
      <c r="AE39" s="152">
        <f>SUM(AE32:AE38)</f>
        <v>11484487</v>
      </c>
      <c r="AF39" s="150">
        <f t="shared" si="37"/>
        <v>0.32822028923543689</v>
      </c>
      <c r="AG39" s="152">
        <f>SUM(AG32:AG38)</f>
        <v>5317187</v>
      </c>
      <c r="AH39" s="150">
        <f t="shared" si="38"/>
        <v>0.15196226484116401</v>
      </c>
    </row>
    <row r="40" spans="9:34" ht="30" customHeight="1"/>
    <row r="41" spans="9:34" ht="20.25" customHeight="1">
      <c r="I41" s="218" t="s">
        <v>185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149"/>
    </row>
    <row r="42" spans="9:34" ht="30" customHeight="1">
      <c r="I42" s="216" t="s">
        <v>39</v>
      </c>
      <c r="J42" s="217"/>
      <c r="K42" s="136" t="s">
        <v>159</v>
      </c>
      <c r="L42" s="136" t="s">
        <v>160</v>
      </c>
      <c r="M42" s="136" t="s">
        <v>161</v>
      </c>
      <c r="N42" s="136" t="s">
        <v>162</v>
      </c>
      <c r="O42" s="136" t="s">
        <v>163</v>
      </c>
      <c r="P42" s="136" t="s">
        <v>164</v>
      </c>
      <c r="Q42" s="136" t="s">
        <v>165</v>
      </c>
      <c r="R42" s="136" t="s">
        <v>166</v>
      </c>
      <c r="S42" s="136" t="s">
        <v>167</v>
      </c>
      <c r="T42" s="136" t="s">
        <v>168</v>
      </c>
      <c r="U42" s="136" t="s">
        <v>169</v>
      </c>
      <c r="V42" s="136" t="s">
        <v>170</v>
      </c>
      <c r="X42" s="151" t="s">
        <v>41</v>
      </c>
      <c r="Y42" s="151" t="s">
        <v>182</v>
      </c>
      <c r="Z42" s="151" t="s">
        <v>184</v>
      </c>
      <c r="AA42" s="220" t="s">
        <v>171</v>
      </c>
      <c r="AB42" s="221"/>
      <c r="AC42" s="220" t="s">
        <v>172</v>
      </c>
      <c r="AD42" s="221"/>
      <c r="AE42" s="220" t="s">
        <v>173</v>
      </c>
      <c r="AF42" s="221"/>
      <c r="AG42" s="220" t="s">
        <v>183</v>
      </c>
      <c r="AH42" s="221"/>
    </row>
    <row r="43" spans="9:34" ht="30" customHeight="1">
      <c r="I43" s="211" t="s">
        <v>174</v>
      </c>
      <c r="J43" s="212"/>
      <c r="K43" s="147">
        <v>113057</v>
      </c>
      <c r="L43" s="147">
        <v>256451</v>
      </c>
      <c r="M43" s="147">
        <v>270907</v>
      </c>
      <c r="N43" s="147">
        <v>265862</v>
      </c>
      <c r="O43" s="147">
        <v>305632</v>
      </c>
      <c r="P43" s="147">
        <v>281227</v>
      </c>
      <c r="Q43" s="147">
        <v>333998</v>
      </c>
      <c r="R43" s="147">
        <v>271247</v>
      </c>
      <c r="S43" s="147">
        <v>314608</v>
      </c>
      <c r="T43" s="147">
        <v>249697</v>
      </c>
      <c r="U43" s="147">
        <v>324536</v>
      </c>
      <c r="V43" s="147"/>
      <c r="X43" s="148">
        <v>3299016</v>
      </c>
      <c r="Y43" s="148">
        <f>AA43+AC43+AE43+AG43</f>
        <v>2987222</v>
      </c>
      <c r="Z43" s="150">
        <f>Y43/X43</f>
        <v>0.9054887881719883</v>
      </c>
      <c r="AA43" s="148">
        <f t="shared" ref="AA43:AA49" si="40">K43+L43+M43</f>
        <v>640415</v>
      </c>
      <c r="AB43" s="150">
        <f>AA43/$X43</f>
        <v>0.19412303547482038</v>
      </c>
      <c r="AC43" s="148">
        <f t="shared" ref="AC43:AC49" si="41">N43+O43+P43</f>
        <v>852721</v>
      </c>
      <c r="AD43" s="150">
        <f>AC43/$X43</f>
        <v>0.25847737628432238</v>
      </c>
      <c r="AE43" s="148">
        <f t="shared" ref="AE43:AE49" si="42">Q43+R43+S43</f>
        <v>919853</v>
      </c>
      <c r="AF43" s="150">
        <f>AE43/$X43</f>
        <v>0.27882647431840279</v>
      </c>
      <c r="AG43" s="148">
        <f t="shared" ref="AG43:AG49" si="43">T43+U43+V43</f>
        <v>574233</v>
      </c>
      <c r="AH43" s="150">
        <f>AG43/$X43</f>
        <v>0.17406190209444269</v>
      </c>
    </row>
    <row r="44" spans="9:34" ht="30" customHeight="1">
      <c r="I44" s="211" t="s">
        <v>175</v>
      </c>
      <c r="J44" s="212"/>
      <c r="K44" s="147">
        <v>0</v>
      </c>
      <c r="L44" s="147">
        <v>560910</v>
      </c>
      <c r="M44" s="147">
        <v>5900</v>
      </c>
      <c r="N44" s="147">
        <v>117061</v>
      </c>
      <c r="O44" s="147">
        <v>105868</v>
      </c>
      <c r="P44" s="147">
        <v>307845</v>
      </c>
      <c r="Q44" s="147">
        <v>88610</v>
      </c>
      <c r="R44" s="147">
        <v>149368</v>
      </c>
      <c r="S44" s="147">
        <v>207153</v>
      </c>
      <c r="T44" s="147">
        <v>98317</v>
      </c>
      <c r="U44" s="147">
        <v>342677</v>
      </c>
      <c r="V44" s="147"/>
      <c r="X44" s="148">
        <v>2176001</v>
      </c>
      <c r="Y44" s="148">
        <f t="shared" ref="Y44:Y49" si="44">AA44+AC44+AE44+AG44</f>
        <v>1983709</v>
      </c>
      <c r="Z44" s="150">
        <f t="shared" ref="Z44:Z50" si="45">Y44/X44</f>
        <v>0.91163055531684034</v>
      </c>
      <c r="AA44" s="148">
        <f t="shared" si="40"/>
        <v>566810</v>
      </c>
      <c r="AB44" s="150">
        <f t="shared" ref="AB44:AB50" si="46">AA44/$X44</f>
        <v>0.26048241705771275</v>
      </c>
      <c r="AC44" s="148">
        <f t="shared" si="41"/>
        <v>530774</v>
      </c>
      <c r="AD44" s="150">
        <f t="shared" ref="AD44:AD50" si="47">AC44/$X44</f>
        <v>0.2439217629036016</v>
      </c>
      <c r="AE44" s="148">
        <f t="shared" si="42"/>
        <v>445131</v>
      </c>
      <c r="AF44" s="150">
        <f t="shared" ref="AF44:AF50" si="48">AE44/$X44</f>
        <v>0.20456378466737837</v>
      </c>
      <c r="AG44" s="148">
        <f t="shared" si="43"/>
        <v>440994</v>
      </c>
      <c r="AH44" s="150">
        <f t="shared" ref="AH44:AH50" si="49">AG44/$X44</f>
        <v>0.20266259068814765</v>
      </c>
    </row>
    <row r="45" spans="9:34" ht="30" customHeight="1">
      <c r="I45" s="211" t="s">
        <v>176</v>
      </c>
      <c r="J45" s="212"/>
      <c r="K45" s="147">
        <v>163610</v>
      </c>
      <c r="L45" s="147">
        <v>215449</v>
      </c>
      <c r="M45" s="147">
        <v>205118</v>
      </c>
      <c r="N45" s="147">
        <v>158853</v>
      </c>
      <c r="O45" s="147">
        <v>137435</v>
      </c>
      <c r="P45" s="147">
        <v>126521</v>
      </c>
      <c r="Q45" s="147">
        <v>147475</v>
      </c>
      <c r="R45" s="147">
        <v>153671</v>
      </c>
      <c r="S45" s="147">
        <v>163709</v>
      </c>
      <c r="T45" s="147">
        <v>128617</v>
      </c>
      <c r="U45" s="147">
        <v>92423</v>
      </c>
      <c r="V45" s="147"/>
      <c r="X45" s="148">
        <v>1725866</v>
      </c>
      <c r="Y45" s="148">
        <f t="shared" si="44"/>
        <v>1692881</v>
      </c>
      <c r="Z45" s="150">
        <f t="shared" si="45"/>
        <v>0.98088785571996895</v>
      </c>
      <c r="AA45" s="148">
        <f t="shared" si="40"/>
        <v>584177</v>
      </c>
      <c r="AB45" s="150">
        <f t="shared" si="46"/>
        <v>0.33848340485298395</v>
      </c>
      <c r="AC45" s="148">
        <f t="shared" si="41"/>
        <v>422809</v>
      </c>
      <c r="AD45" s="150">
        <f t="shared" si="47"/>
        <v>0.24498367775945526</v>
      </c>
      <c r="AE45" s="148">
        <f t="shared" si="42"/>
        <v>464855</v>
      </c>
      <c r="AF45" s="150">
        <f t="shared" si="48"/>
        <v>0.26934593995130562</v>
      </c>
      <c r="AG45" s="148">
        <f t="shared" si="43"/>
        <v>221040</v>
      </c>
      <c r="AH45" s="150">
        <f t="shared" si="49"/>
        <v>0.12807483315622417</v>
      </c>
    </row>
    <row r="46" spans="9:34" ht="30" customHeight="1">
      <c r="I46" s="211" t="s">
        <v>177</v>
      </c>
      <c r="J46" s="212"/>
      <c r="K46" s="147">
        <v>65038</v>
      </c>
      <c r="L46" s="147">
        <v>197810</v>
      </c>
      <c r="M46" s="147">
        <v>95218</v>
      </c>
      <c r="N46" s="147">
        <v>104629</v>
      </c>
      <c r="O46" s="147">
        <v>100155</v>
      </c>
      <c r="P46" s="147">
        <v>138393</v>
      </c>
      <c r="Q46" s="147">
        <v>241461</v>
      </c>
      <c r="R46" s="147">
        <v>357538</v>
      </c>
      <c r="S46" s="147">
        <v>473216</v>
      </c>
      <c r="T46" s="147">
        <v>82458</v>
      </c>
      <c r="U46" s="147">
        <v>353790</v>
      </c>
      <c r="V46" s="147"/>
      <c r="X46" s="148">
        <v>2257283</v>
      </c>
      <c r="Y46" s="148">
        <f t="shared" si="44"/>
        <v>2209706</v>
      </c>
      <c r="Z46" s="150">
        <f t="shared" si="45"/>
        <v>0.97892289092683549</v>
      </c>
      <c r="AA46" s="148">
        <f t="shared" si="40"/>
        <v>358066</v>
      </c>
      <c r="AB46" s="150">
        <f t="shared" si="46"/>
        <v>0.15862698651431831</v>
      </c>
      <c r="AC46" s="148">
        <f t="shared" si="41"/>
        <v>343177</v>
      </c>
      <c r="AD46" s="150">
        <f t="shared" si="47"/>
        <v>0.15203100364464714</v>
      </c>
      <c r="AE46" s="148">
        <f t="shared" si="42"/>
        <v>1072215</v>
      </c>
      <c r="AF46" s="150">
        <f t="shared" si="48"/>
        <v>0.47500246978336347</v>
      </c>
      <c r="AG46" s="148">
        <f t="shared" si="43"/>
        <v>436248</v>
      </c>
      <c r="AH46" s="150">
        <f t="shared" si="49"/>
        <v>0.1932624309845066</v>
      </c>
    </row>
    <row r="47" spans="9:34" ht="30" customHeight="1">
      <c r="I47" s="211" t="s">
        <v>178</v>
      </c>
      <c r="J47" s="212"/>
      <c r="K47" s="147">
        <v>126810</v>
      </c>
      <c r="L47" s="147">
        <v>56417</v>
      </c>
      <c r="M47" s="147">
        <v>143415</v>
      </c>
      <c r="N47" s="147">
        <v>410462</v>
      </c>
      <c r="O47" s="147">
        <v>119142</v>
      </c>
      <c r="P47" s="147">
        <v>102235</v>
      </c>
      <c r="Q47" s="147">
        <v>264631</v>
      </c>
      <c r="R47" s="147">
        <v>157364</v>
      </c>
      <c r="S47" s="147">
        <v>132972</v>
      </c>
      <c r="T47" s="147">
        <v>142290</v>
      </c>
      <c r="U47" s="147">
        <v>504878</v>
      </c>
      <c r="V47" s="147"/>
      <c r="X47" s="148">
        <v>2890191</v>
      </c>
      <c r="Y47" s="148">
        <f t="shared" si="44"/>
        <v>2160616</v>
      </c>
      <c r="Z47" s="150">
        <f t="shared" si="45"/>
        <v>0.74756858629758383</v>
      </c>
      <c r="AA47" s="148">
        <f t="shared" si="40"/>
        <v>326642</v>
      </c>
      <c r="AB47" s="150">
        <f t="shared" si="46"/>
        <v>0.11301744417583474</v>
      </c>
      <c r="AC47" s="148">
        <f t="shared" si="41"/>
        <v>631839</v>
      </c>
      <c r="AD47" s="150">
        <f t="shared" si="47"/>
        <v>0.21861496350933207</v>
      </c>
      <c r="AE47" s="148">
        <f t="shared" si="42"/>
        <v>554967</v>
      </c>
      <c r="AF47" s="150">
        <f t="shared" si="48"/>
        <v>0.19201741338202216</v>
      </c>
      <c r="AG47" s="148">
        <f t="shared" si="43"/>
        <v>647168</v>
      </c>
      <c r="AH47" s="150">
        <f t="shared" si="49"/>
        <v>0.22391876523039481</v>
      </c>
    </row>
    <row r="48" spans="9:34" ht="30" customHeight="1">
      <c r="I48" s="211" t="s">
        <v>179</v>
      </c>
      <c r="J48" s="212"/>
      <c r="K48" s="147">
        <v>48626</v>
      </c>
      <c r="L48" s="147">
        <v>53527</v>
      </c>
      <c r="M48" s="147">
        <v>72881</v>
      </c>
      <c r="N48" s="147">
        <v>56928</v>
      </c>
      <c r="O48" s="147">
        <v>43896</v>
      </c>
      <c r="P48" s="147">
        <v>52878</v>
      </c>
      <c r="Q48" s="147">
        <v>63963</v>
      </c>
      <c r="R48" s="147">
        <v>52516</v>
      </c>
      <c r="S48" s="147">
        <v>62982</v>
      </c>
      <c r="T48" s="147">
        <v>53884</v>
      </c>
      <c r="U48" s="147">
        <v>33633</v>
      </c>
      <c r="V48" s="147"/>
      <c r="X48" s="148">
        <v>717509</v>
      </c>
      <c r="Y48" s="148">
        <f t="shared" si="44"/>
        <v>595714</v>
      </c>
      <c r="Z48" s="150">
        <f t="shared" si="45"/>
        <v>0.83025300031079752</v>
      </c>
      <c r="AA48" s="148">
        <f t="shared" si="40"/>
        <v>175034</v>
      </c>
      <c r="AB48" s="150">
        <f t="shared" si="46"/>
        <v>0.24394676582454017</v>
      </c>
      <c r="AC48" s="148">
        <f t="shared" si="41"/>
        <v>153702</v>
      </c>
      <c r="AD48" s="150">
        <f t="shared" si="47"/>
        <v>0.21421612829943595</v>
      </c>
      <c r="AE48" s="148">
        <f t="shared" si="42"/>
        <v>179461</v>
      </c>
      <c r="AF48" s="150">
        <f t="shared" si="48"/>
        <v>0.25011672327455126</v>
      </c>
      <c r="AG48" s="148">
        <f t="shared" si="43"/>
        <v>87517</v>
      </c>
      <c r="AH48" s="150">
        <f t="shared" si="49"/>
        <v>0.12197338291227008</v>
      </c>
    </row>
    <row r="49" spans="9:34" ht="30" customHeight="1">
      <c r="I49" s="211" t="s">
        <v>180</v>
      </c>
      <c r="J49" s="212"/>
      <c r="K49" s="147">
        <v>1604</v>
      </c>
      <c r="L49" s="147">
        <v>22</v>
      </c>
      <c r="M49" s="147">
        <v>41456</v>
      </c>
      <c r="N49" s="147">
        <v>1524</v>
      </c>
      <c r="O49" s="147">
        <v>15865</v>
      </c>
      <c r="P49" s="147">
        <v>53125</v>
      </c>
      <c r="Q49" s="147">
        <v>33019</v>
      </c>
      <c r="R49" s="147">
        <v>28722</v>
      </c>
      <c r="S49" s="147">
        <v>0</v>
      </c>
      <c r="T49" s="147">
        <v>58674</v>
      </c>
      <c r="U49" s="147">
        <v>29850</v>
      </c>
      <c r="V49" s="147"/>
      <c r="X49" s="148">
        <v>331602</v>
      </c>
      <c r="Y49" s="148">
        <f t="shared" si="44"/>
        <v>263861</v>
      </c>
      <c r="Z49" s="150">
        <f t="shared" si="45"/>
        <v>0.79571594863722173</v>
      </c>
      <c r="AA49" s="148">
        <f t="shared" si="40"/>
        <v>43082</v>
      </c>
      <c r="AB49" s="150">
        <f t="shared" si="46"/>
        <v>0.12992080868028541</v>
      </c>
      <c r="AC49" s="148">
        <f t="shared" si="41"/>
        <v>70514</v>
      </c>
      <c r="AD49" s="150">
        <f t="shared" si="47"/>
        <v>0.21264648584749188</v>
      </c>
      <c r="AE49" s="148">
        <f t="shared" si="42"/>
        <v>61741</v>
      </c>
      <c r="AF49" s="150">
        <f t="shared" si="48"/>
        <v>0.18619007122996845</v>
      </c>
      <c r="AG49" s="148">
        <f t="shared" si="43"/>
        <v>88524</v>
      </c>
      <c r="AH49" s="150">
        <f t="shared" si="49"/>
        <v>0.26695858287947599</v>
      </c>
    </row>
    <row r="50" spans="9:34" ht="30" customHeight="1">
      <c r="I50" s="209" t="s">
        <v>91</v>
      </c>
      <c r="J50" s="210"/>
      <c r="K50" s="135">
        <f>SUM(K43:K49)</f>
        <v>518745</v>
      </c>
      <c r="L50" s="135">
        <f t="shared" ref="L50:V50" si="50">SUM(L43:L49)</f>
        <v>1340586</v>
      </c>
      <c r="M50" s="135">
        <f t="shared" si="50"/>
        <v>834895</v>
      </c>
      <c r="N50" s="135">
        <f t="shared" si="50"/>
        <v>1115319</v>
      </c>
      <c r="O50" s="135">
        <f t="shared" si="50"/>
        <v>827993</v>
      </c>
      <c r="P50" s="135">
        <f t="shared" si="50"/>
        <v>1062224</v>
      </c>
      <c r="Q50" s="135">
        <f t="shared" si="50"/>
        <v>1173157</v>
      </c>
      <c r="R50" s="135">
        <f t="shared" si="50"/>
        <v>1170426</v>
      </c>
      <c r="S50" s="135">
        <f t="shared" si="50"/>
        <v>1354640</v>
      </c>
      <c r="T50" s="135">
        <f t="shared" si="50"/>
        <v>813937</v>
      </c>
      <c r="U50" s="135">
        <f t="shared" si="50"/>
        <v>1681787</v>
      </c>
      <c r="V50" s="135">
        <f t="shared" si="50"/>
        <v>0</v>
      </c>
      <c r="X50" s="135">
        <f>SUM(X43:X49)</f>
        <v>13397468</v>
      </c>
      <c r="Y50" s="152">
        <f>SUM(Y43:Y49)</f>
        <v>11893709</v>
      </c>
      <c r="Z50" s="150">
        <f t="shared" si="45"/>
        <v>0.88775797038664317</v>
      </c>
      <c r="AA50" s="152">
        <f>SUM(AA43:AA49)</f>
        <v>2694226</v>
      </c>
      <c r="AB50" s="150">
        <f t="shared" si="46"/>
        <v>0.20109964061866017</v>
      </c>
      <c r="AC50" s="152">
        <f>SUM(AC43:AC49)</f>
        <v>3005536</v>
      </c>
      <c r="AD50" s="150">
        <f t="shared" si="47"/>
        <v>0.22433612082521862</v>
      </c>
      <c r="AE50" s="152">
        <f>SUM(AE43:AE49)</f>
        <v>3698223</v>
      </c>
      <c r="AF50" s="150">
        <f t="shared" si="48"/>
        <v>0.2760389500463819</v>
      </c>
      <c r="AG50" s="152">
        <f>SUM(AG43:AG49)</f>
        <v>2495724</v>
      </c>
      <c r="AH50" s="150">
        <f t="shared" si="49"/>
        <v>0.1862832588963825</v>
      </c>
    </row>
    <row r="51" spans="9:34" ht="30" customHeight="1"/>
    <row r="52" spans="9:34" ht="15" customHeight="1">
      <c r="I52" s="218" t="s">
        <v>77</v>
      </c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149"/>
    </row>
    <row r="53" spans="9:34" ht="26.1" customHeight="1">
      <c r="I53" s="216" t="s">
        <v>39</v>
      </c>
      <c r="J53" s="217"/>
      <c r="K53" s="136" t="s">
        <v>159</v>
      </c>
      <c r="L53" s="136" t="s">
        <v>160</v>
      </c>
      <c r="M53" s="136" t="s">
        <v>161</v>
      </c>
      <c r="N53" s="136" t="s">
        <v>162</v>
      </c>
      <c r="O53" s="136" t="s">
        <v>163</v>
      </c>
      <c r="P53" s="136" t="s">
        <v>164</v>
      </c>
      <c r="Q53" s="136" t="s">
        <v>165</v>
      </c>
      <c r="R53" s="136" t="s">
        <v>166</v>
      </c>
      <c r="S53" s="136" t="s">
        <v>167</v>
      </c>
      <c r="T53" s="136" t="s">
        <v>168</v>
      </c>
      <c r="U53" s="136" t="s">
        <v>169</v>
      </c>
      <c r="V53" s="136" t="s">
        <v>170</v>
      </c>
      <c r="X53" s="151" t="s">
        <v>41</v>
      </c>
      <c r="Y53" s="151" t="s">
        <v>182</v>
      </c>
      <c r="Z53" s="151" t="s">
        <v>184</v>
      </c>
      <c r="AA53" s="220" t="s">
        <v>171</v>
      </c>
      <c r="AB53" s="221"/>
      <c r="AC53" s="220" t="s">
        <v>172</v>
      </c>
      <c r="AD53" s="221"/>
      <c r="AE53" s="220" t="s">
        <v>173</v>
      </c>
      <c r="AF53" s="221"/>
      <c r="AG53" s="220" t="s">
        <v>183</v>
      </c>
      <c r="AH53" s="221"/>
    </row>
    <row r="54" spans="9:34" ht="26.1" customHeight="1">
      <c r="I54" s="213" t="s">
        <v>174</v>
      </c>
      <c r="J54" s="214"/>
      <c r="K54" s="147">
        <v>0</v>
      </c>
      <c r="L54" s="147">
        <v>0</v>
      </c>
      <c r="M54" s="147">
        <v>0</v>
      </c>
      <c r="N54" s="147">
        <v>11400</v>
      </c>
      <c r="O54" s="147">
        <v>3780</v>
      </c>
      <c r="P54" s="147">
        <v>21770</v>
      </c>
      <c r="Q54" s="147">
        <v>106498</v>
      </c>
      <c r="R54" s="147">
        <v>56104</v>
      </c>
      <c r="S54" s="147">
        <v>234970</v>
      </c>
      <c r="T54" s="147">
        <v>24693</v>
      </c>
      <c r="U54" s="147">
        <v>225506</v>
      </c>
      <c r="V54" s="147"/>
      <c r="X54" s="148">
        <v>1789844</v>
      </c>
      <c r="Y54" s="148">
        <f>AA54+AC54+AE54+AG54</f>
        <v>684721</v>
      </c>
      <c r="Z54" s="150">
        <f>Y54/X54</f>
        <v>0.38255903866482216</v>
      </c>
      <c r="AA54" s="148">
        <f t="shared" ref="AA54:AA60" si="51">K54+L54+M54</f>
        <v>0</v>
      </c>
      <c r="AB54" s="150">
        <f>AA54/$X54</f>
        <v>0</v>
      </c>
      <c r="AC54" s="148">
        <f t="shared" ref="AC54:AC60" si="52">N54+O54+P54</f>
        <v>36950</v>
      </c>
      <c r="AD54" s="150">
        <f>AC54/$X54</f>
        <v>2.0644257264878951E-2</v>
      </c>
      <c r="AE54" s="148">
        <f t="shared" ref="AE54:AE60" si="53">Q54+R54+S54</f>
        <v>397572</v>
      </c>
      <c r="AF54" s="150">
        <f>AE54/$X54</f>
        <v>0.22212662109100012</v>
      </c>
      <c r="AG54" s="148">
        <f t="shared" ref="AG54:AG60" si="54">T54+U54+V54</f>
        <v>250199</v>
      </c>
      <c r="AH54" s="150">
        <f>AG54/$X54</f>
        <v>0.13978816030894312</v>
      </c>
    </row>
    <row r="55" spans="9:34" ht="26.1" customHeight="1">
      <c r="I55" s="213" t="s">
        <v>175</v>
      </c>
      <c r="J55" s="214"/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47">
        <v>200</v>
      </c>
      <c r="R55" s="147">
        <v>13000</v>
      </c>
      <c r="S55" s="147">
        <v>0</v>
      </c>
      <c r="T55" s="147">
        <v>29623</v>
      </c>
      <c r="U55" s="147">
        <v>31149</v>
      </c>
      <c r="V55" s="147"/>
      <c r="X55" s="148">
        <v>634855</v>
      </c>
      <c r="Y55" s="148">
        <f t="shared" ref="Y55:Y60" si="55">AA55+AC55+AE55+AG55</f>
        <v>73972</v>
      </c>
      <c r="Z55" s="150">
        <f t="shared" ref="Z55:Z61" si="56">Y55/X55</f>
        <v>0.11651794504256878</v>
      </c>
      <c r="AA55" s="148">
        <f t="shared" si="51"/>
        <v>0</v>
      </c>
      <c r="AB55" s="150">
        <f t="shared" ref="AB55:AB61" si="57">AA55/$X55</f>
        <v>0</v>
      </c>
      <c r="AC55" s="148">
        <f t="shared" si="52"/>
        <v>0</v>
      </c>
      <c r="AD55" s="150">
        <f t="shared" ref="AD55:AD61" si="58">AC55/$X55</f>
        <v>0</v>
      </c>
      <c r="AE55" s="148">
        <f t="shared" si="53"/>
        <v>13200</v>
      </c>
      <c r="AF55" s="150">
        <f t="shared" ref="AF55:AF61" si="59">AE55/$X55</f>
        <v>2.0792149388443031E-2</v>
      </c>
      <c r="AG55" s="148">
        <f t="shared" si="54"/>
        <v>60772</v>
      </c>
      <c r="AH55" s="150">
        <f t="shared" ref="AH55:AH61" si="60">AG55/$X55</f>
        <v>9.5725795654125742E-2</v>
      </c>
    </row>
    <row r="56" spans="9:34" ht="26.1" customHeight="1">
      <c r="I56" s="213" t="s">
        <v>176</v>
      </c>
      <c r="J56" s="214"/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8340</v>
      </c>
      <c r="Q56" s="147">
        <v>23298</v>
      </c>
      <c r="R56" s="147">
        <v>27672</v>
      </c>
      <c r="S56" s="147">
        <v>89725</v>
      </c>
      <c r="T56" s="147">
        <v>173280</v>
      </c>
      <c r="U56" s="147">
        <v>0</v>
      </c>
      <c r="V56" s="147"/>
      <c r="X56" s="148">
        <v>766923</v>
      </c>
      <c r="Y56" s="148">
        <f t="shared" si="55"/>
        <v>322315</v>
      </c>
      <c r="Z56" s="150">
        <f t="shared" si="56"/>
        <v>0.42027035308629418</v>
      </c>
      <c r="AA56" s="148">
        <f t="shared" si="51"/>
        <v>0</v>
      </c>
      <c r="AB56" s="150">
        <f t="shared" si="57"/>
        <v>0</v>
      </c>
      <c r="AC56" s="148">
        <f t="shared" si="52"/>
        <v>8340</v>
      </c>
      <c r="AD56" s="150">
        <f t="shared" si="58"/>
        <v>1.0874624962349545E-2</v>
      </c>
      <c r="AE56" s="148">
        <f t="shared" si="53"/>
        <v>140695</v>
      </c>
      <c r="AF56" s="150">
        <f t="shared" si="59"/>
        <v>0.18345387998534404</v>
      </c>
      <c r="AG56" s="148">
        <f t="shared" si="54"/>
        <v>173280</v>
      </c>
      <c r="AH56" s="150">
        <f t="shared" si="60"/>
        <v>0.2259418481386006</v>
      </c>
    </row>
    <row r="57" spans="9:34" ht="26.1" customHeight="1">
      <c r="I57" s="213" t="s">
        <v>177</v>
      </c>
      <c r="J57" s="214"/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12996</v>
      </c>
      <c r="Q57" s="147">
        <v>24594</v>
      </c>
      <c r="R57" s="147">
        <v>51149</v>
      </c>
      <c r="S57" s="147">
        <v>113741</v>
      </c>
      <c r="T57" s="147">
        <v>0</v>
      </c>
      <c r="U57" s="147">
        <v>137940</v>
      </c>
      <c r="V57" s="147"/>
      <c r="X57" s="148">
        <v>833045</v>
      </c>
      <c r="Y57" s="148">
        <f t="shared" si="55"/>
        <v>340420</v>
      </c>
      <c r="Z57" s="150">
        <f t="shared" si="56"/>
        <v>0.40864539130539168</v>
      </c>
      <c r="AA57" s="148">
        <f t="shared" si="51"/>
        <v>0</v>
      </c>
      <c r="AB57" s="150">
        <f t="shared" si="57"/>
        <v>0</v>
      </c>
      <c r="AC57" s="148">
        <f t="shared" si="52"/>
        <v>12996</v>
      </c>
      <c r="AD57" s="150">
        <f t="shared" si="58"/>
        <v>1.5600597806841168E-2</v>
      </c>
      <c r="AE57" s="148">
        <f t="shared" si="53"/>
        <v>189484</v>
      </c>
      <c r="AF57" s="150">
        <f t="shared" si="59"/>
        <v>0.22745950098734163</v>
      </c>
      <c r="AG57" s="148">
        <f t="shared" si="54"/>
        <v>137940</v>
      </c>
      <c r="AH57" s="150">
        <f t="shared" si="60"/>
        <v>0.16558529251120888</v>
      </c>
    </row>
    <row r="58" spans="9:34" ht="26.1" customHeight="1">
      <c r="I58" s="213" t="s">
        <v>178</v>
      </c>
      <c r="J58" s="214"/>
      <c r="K58" s="147">
        <v>0</v>
      </c>
      <c r="L58" s="147">
        <v>0</v>
      </c>
      <c r="M58" s="147">
        <v>0</v>
      </c>
      <c r="N58" s="147">
        <v>244380</v>
      </c>
      <c r="O58" s="147">
        <v>4095</v>
      </c>
      <c r="P58" s="147">
        <v>0</v>
      </c>
      <c r="Q58" s="147">
        <v>-243900</v>
      </c>
      <c r="R58" s="147">
        <v>0</v>
      </c>
      <c r="S58" s="147">
        <v>335385</v>
      </c>
      <c r="T58" s="147">
        <v>0</v>
      </c>
      <c r="U58" s="147">
        <v>134921</v>
      </c>
      <c r="V58" s="147"/>
      <c r="X58" s="148">
        <v>727106</v>
      </c>
      <c r="Y58" s="148">
        <f t="shared" si="55"/>
        <v>474881</v>
      </c>
      <c r="Z58" s="150">
        <f t="shared" si="56"/>
        <v>0.65311110071984002</v>
      </c>
      <c r="AA58" s="148">
        <f t="shared" si="51"/>
        <v>0</v>
      </c>
      <c r="AB58" s="150">
        <f t="shared" si="57"/>
        <v>0</v>
      </c>
      <c r="AC58" s="148">
        <f t="shared" si="52"/>
        <v>248475</v>
      </c>
      <c r="AD58" s="150">
        <f t="shared" si="58"/>
        <v>0.34173146693879569</v>
      </c>
      <c r="AE58" s="148">
        <f t="shared" si="53"/>
        <v>91485</v>
      </c>
      <c r="AF58" s="150">
        <f t="shared" si="59"/>
        <v>0.12582071939992243</v>
      </c>
      <c r="AG58" s="148">
        <f t="shared" si="54"/>
        <v>134921</v>
      </c>
      <c r="AH58" s="150">
        <f t="shared" si="60"/>
        <v>0.18555891438112188</v>
      </c>
    </row>
    <row r="59" spans="9:34">
      <c r="I59" s="213" t="s">
        <v>179</v>
      </c>
      <c r="J59" s="214"/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104940</v>
      </c>
      <c r="T59" s="147">
        <v>3600</v>
      </c>
      <c r="U59" s="147">
        <v>0</v>
      </c>
      <c r="V59" s="147"/>
      <c r="X59" s="148">
        <v>185900</v>
      </c>
      <c r="Y59" s="148">
        <f t="shared" si="55"/>
        <v>108540</v>
      </c>
      <c r="Z59" s="150">
        <f t="shared" si="56"/>
        <v>0.58386229155459923</v>
      </c>
      <c r="AA59" s="148">
        <f t="shared" si="51"/>
        <v>0</v>
      </c>
      <c r="AB59" s="150">
        <f t="shared" si="57"/>
        <v>0</v>
      </c>
      <c r="AC59" s="148">
        <f t="shared" si="52"/>
        <v>0</v>
      </c>
      <c r="AD59" s="150">
        <f t="shared" si="58"/>
        <v>0</v>
      </c>
      <c r="AE59" s="148">
        <f t="shared" si="53"/>
        <v>104940</v>
      </c>
      <c r="AF59" s="150">
        <f t="shared" si="59"/>
        <v>0.56449704142011836</v>
      </c>
      <c r="AG59" s="148">
        <f t="shared" si="54"/>
        <v>3600</v>
      </c>
      <c r="AH59" s="150">
        <f t="shared" si="60"/>
        <v>1.9365250134480903E-2</v>
      </c>
    </row>
    <row r="60" spans="9:34">
      <c r="I60" s="213" t="s">
        <v>180</v>
      </c>
      <c r="J60" s="214"/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0</v>
      </c>
      <c r="Q60" s="147">
        <v>13484</v>
      </c>
      <c r="R60" s="147">
        <v>2147</v>
      </c>
      <c r="S60" s="147">
        <v>214710</v>
      </c>
      <c r="T60" s="147">
        <v>11628</v>
      </c>
      <c r="U60" s="147">
        <v>137040</v>
      </c>
      <c r="V60" s="147"/>
      <c r="X60" s="148">
        <v>475300</v>
      </c>
      <c r="Y60" s="148">
        <f t="shared" si="55"/>
        <v>379009</v>
      </c>
      <c r="Z60" s="150">
        <f t="shared" si="56"/>
        <v>0.79741005680622767</v>
      </c>
      <c r="AA60" s="148">
        <f t="shared" si="51"/>
        <v>0</v>
      </c>
      <c r="AB60" s="150">
        <f t="shared" si="57"/>
        <v>0</v>
      </c>
      <c r="AC60" s="148">
        <f t="shared" si="52"/>
        <v>0</v>
      </c>
      <c r="AD60" s="150">
        <f t="shared" si="58"/>
        <v>0</v>
      </c>
      <c r="AE60" s="148">
        <f t="shared" si="53"/>
        <v>230341</v>
      </c>
      <c r="AF60" s="150">
        <f t="shared" si="59"/>
        <v>0.484622343782874</v>
      </c>
      <c r="AG60" s="148">
        <f t="shared" si="54"/>
        <v>148668</v>
      </c>
      <c r="AH60" s="150">
        <f t="shared" si="60"/>
        <v>0.31278771302335368</v>
      </c>
    </row>
    <row r="61" spans="9:34">
      <c r="I61" s="137" t="s">
        <v>91</v>
      </c>
      <c r="J61" s="138"/>
      <c r="K61" s="135">
        <f>SUM(K54:K60)</f>
        <v>0</v>
      </c>
      <c r="L61" s="135">
        <f t="shared" ref="L61" si="61">SUM(L54:L60)</f>
        <v>0</v>
      </c>
      <c r="M61" s="135">
        <f t="shared" ref="M61" si="62">SUM(M54:M60)</f>
        <v>0</v>
      </c>
      <c r="N61" s="135">
        <f t="shared" ref="N61" si="63">SUM(N54:N60)</f>
        <v>255780</v>
      </c>
      <c r="O61" s="135">
        <f t="shared" ref="O61" si="64">SUM(O54:O60)</f>
        <v>7875</v>
      </c>
      <c r="P61" s="135">
        <f t="shared" ref="P61" si="65">SUM(P54:P60)</f>
        <v>43106</v>
      </c>
      <c r="Q61" s="135">
        <f t="shared" ref="Q61" si="66">SUM(Q54:Q60)</f>
        <v>-75826</v>
      </c>
      <c r="R61" s="135">
        <f t="shared" ref="R61" si="67">SUM(R54:R60)</f>
        <v>150072</v>
      </c>
      <c r="S61" s="135">
        <f t="shared" ref="S61" si="68">SUM(S54:S60)</f>
        <v>1093471</v>
      </c>
      <c r="T61" s="135">
        <f t="shared" ref="T61" si="69">SUM(T54:T60)</f>
        <v>242824</v>
      </c>
      <c r="U61" s="135">
        <f t="shared" ref="U61" si="70">SUM(U54:U60)</f>
        <v>666556</v>
      </c>
      <c r="V61" s="135">
        <f t="shared" ref="V61" si="71">SUM(V54:V60)</f>
        <v>0</v>
      </c>
      <c r="X61" s="135">
        <f>SUM(X54:X60)</f>
        <v>5412973</v>
      </c>
      <c r="Y61" s="152">
        <f>SUM(Y54:Y60)</f>
        <v>2383858</v>
      </c>
      <c r="Z61" s="150">
        <f t="shared" si="56"/>
        <v>0.44039717175755355</v>
      </c>
      <c r="AA61" s="152">
        <f>SUM(AA54:AA60)</f>
        <v>0</v>
      </c>
      <c r="AB61" s="150">
        <f t="shared" si="57"/>
        <v>0</v>
      </c>
      <c r="AC61" s="152">
        <f>SUM(AC54:AC60)</f>
        <v>306761</v>
      </c>
      <c r="AD61" s="150">
        <f t="shared" si="58"/>
        <v>5.667144469407108E-2</v>
      </c>
      <c r="AE61" s="152">
        <f>SUM(AE54:AE60)</f>
        <v>1167717</v>
      </c>
      <c r="AF61" s="150">
        <f t="shared" si="59"/>
        <v>0.2157256280421129</v>
      </c>
      <c r="AG61" s="152">
        <f>SUM(AG54:AG60)</f>
        <v>909380</v>
      </c>
      <c r="AH61" s="150">
        <f t="shared" si="60"/>
        <v>0.16800009902136959</v>
      </c>
    </row>
  </sheetData>
  <mergeCells count="57">
    <mergeCell ref="I58:J58"/>
    <mergeCell ref="I46:J46"/>
    <mergeCell ref="I47:J47"/>
    <mergeCell ref="I48:J48"/>
    <mergeCell ref="I49:J49"/>
    <mergeCell ref="I50:J50"/>
    <mergeCell ref="I53:J53"/>
    <mergeCell ref="I54:J54"/>
    <mergeCell ref="I55:J55"/>
    <mergeCell ref="I56:J56"/>
    <mergeCell ref="I57:J57"/>
    <mergeCell ref="AE42:AF42"/>
    <mergeCell ref="AG42:AH42"/>
    <mergeCell ref="I43:J43"/>
    <mergeCell ref="I44:J44"/>
    <mergeCell ref="I45:J45"/>
    <mergeCell ref="AA53:AB53"/>
    <mergeCell ref="AC53:AD53"/>
    <mergeCell ref="AE53:AF53"/>
    <mergeCell ref="AG53:AH53"/>
    <mergeCell ref="AA20:AB20"/>
    <mergeCell ref="AC20:AD20"/>
    <mergeCell ref="AE20:AF20"/>
    <mergeCell ref="AG20:AH20"/>
    <mergeCell ref="I30:AG30"/>
    <mergeCell ref="I31:J31"/>
    <mergeCell ref="AA31:AB31"/>
    <mergeCell ref="AC31:AD31"/>
    <mergeCell ref="AE31:AF31"/>
    <mergeCell ref="AG31:AH31"/>
    <mergeCell ref="I32:J32"/>
    <mergeCell ref="I52:AG52"/>
    <mergeCell ref="I59:J59"/>
    <mergeCell ref="I60:J60"/>
    <mergeCell ref="C6:M9"/>
    <mergeCell ref="C11:M16"/>
    <mergeCell ref="I20:J20"/>
    <mergeCell ref="I33:J33"/>
    <mergeCell ref="I34:J34"/>
    <mergeCell ref="I35:J35"/>
    <mergeCell ref="I36:J36"/>
    <mergeCell ref="I37:J37"/>
    <mergeCell ref="I38:J38"/>
    <mergeCell ref="I39:J39"/>
    <mergeCell ref="I41:AG41"/>
    <mergeCell ref="I42:J42"/>
    <mergeCell ref="AA42:AB42"/>
    <mergeCell ref="AC42:AD42"/>
    <mergeCell ref="I28:J28"/>
    <mergeCell ref="I26:J26"/>
    <mergeCell ref="I27:J27"/>
    <mergeCell ref="I19:AG19"/>
    <mergeCell ref="I21:J21"/>
    <mergeCell ref="I22:J22"/>
    <mergeCell ref="I23:J23"/>
    <mergeCell ref="I24:J24"/>
    <mergeCell ref="I25:J2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PP SMN</vt:lpstr>
      <vt:lpstr>PREP_POR_PP</vt:lpstr>
      <vt:lpstr>PIA_PIM</vt:lpstr>
      <vt:lpstr>PIM_EJECUCIÓN</vt:lpstr>
      <vt:lpstr>EJECUCIÓN_TRIMESTRE</vt:lpstr>
      <vt:lpstr>002_POR_ESPECIFICA_GASTO</vt:lpstr>
      <vt:lpstr>002_POR_GENÉRICA</vt:lpstr>
      <vt:lpstr>002_POR_GENÉRICA (2)</vt:lpstr>
      <vt:lpstr>21_PERSONAL</vt:lpstr>
      <vt:lpstr>002_POR_FUENTE DE FINANC</vt:lpstr>
      <vt:lpstr>002_POR_FUENTE DE FINANC (2)</vt:lpstr>
      <vt:lpstr>002_POR_PRODUCTO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Silvana Portal Chicoma</cp:lastModifiedBy>
  <dcterms:created xsi:type="dcterms:W3CDTF">2015-10-27T13:26:55Z</dcterms:created>
  <dcterms:modified xsi:type="dcterms:W3CDTF">2016-02-26T22:41:10Z</dcterms:modified>
</cp:coreProperties>
</file>