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870" windowWidth="15195" windowHeight="10470"/>
  </bookViews>
  <sheets>
    <sheet name="PP SMN" sheetId="11" r:id="rId1"/>
    <sheet name="PREP_POR_PP" sheetId="18" r:id="rId2"/>
    <sheet name="PIA_PIM" sheetId="8" r:id="rId3"/>
    <sheet name="PIM_EJECUCIÓN" sheetId="9" r:id="rId4"/>
    <sheet name="EJECUCIÓN_TRIMESTRE" sheetId="19" r:id="rId5"/>
    <sheet name="002_POR_GENÉRICA" sheetId="4" r:id="rId6"/>
    <sheet name="002_POR_GENÉRICA (2)" sheetId="15" state="hidden" r:id="rId7"/>
    <sheet name="21_GENÉRICATRIM" sheetId="22" r:id="rId8"/>
    <sheet name="002_POR_ESPECIFICA_GASTO" sheetId="1" r:id="rId9"/>
    <sheet name="002_POR_FUENTE DE FINANC" sheetId="16" r:id="rId10"/>
    <sheet name="002_POR_FUENTE DE FINANC (2)" sheetId="17" state="hidden" r:id="rId11"/>
    <sheet name="002_POR_PRODUCTO" sheetId="5" r:id="rId12"/>
  </sheets>
  <definedNames>
    <definedName name="_xlnm._FilterDatabase" localSheetId="8" hidden="1">'002_POR_ESPECIFICA_GASTO'!$M$1:$M$285</definedName>
    <definedName name="_xlnm._FilterDatabase" localSheetId="9" hidden="1">'002_POR_FUENTE DE FINANC'!#REF!</definedName>
    <definedName name="_xlnm._FilterDatabase" localSheetId="10" hidden="1">'002_POR_FUENTE DE FINANC (2)'!#REF!</definedName>
  </definedNames>
  <calcPr calcId="145621"/>
</workbook>
</file>

<file path=xl/calcChain.xml><?xml version="1.0" encoding="utf-8"?>
<calcChain xmlns="http://schemas.openxmlformats.org/spreadsheetml/2006/main">
  <c r="AI44" i="18" l="1"/>
  <c r="AI45" i="18"/>
  <c r="AI46" i="18"/>
  <c r="AI47" i="18"/>
  <c r="AI48" i="18"/>
  <c r="AI49" i="18"/>
  <c r="AI50" i="18"/>
  <c r="AI51" i="18"/>
  <c r="AI52" i="18"/>
  <c r="AI43" i="18"/>
  <c r="L75" i="18"/>
  <c r="L72" i="18"/>
  <c r="L69" i="18"/>
  <c r="L66" i="18"/>
  <c r="L60" i="18"/>
  <c r="L51" i="18"/>
  <c r="L45" i="18"/>
  <c r="M15" i="1" l="1"/>
  <c r="M16" i="1"/>
  <c r="M17" i="1" s="1"/>
  <c r="M18" i="1"/>
  <c r="M19" i="1"/>
  <c r="M20" i="1" s="1"/>
  <c r="M21" i="1"/>
  <c r="M22" i="1"/>
  <c r="M24" i="1"/>
  <c r="M25" i="1"/>
  <c r="M26" i="1" s="1"/>
  <c r="M27" i="1"/>
  <c r="M28" i="1"/>
  <c r="M29" i="1"/>
  <c r="M30" i="1"/>
  <c r="M31" i="1"/>
  <c r="M33" i="1"/>
  <c r="M34" i="1"/>
  <c r="M35" i="1" s="1"/>
  <c r="M36" i="1"/>
  <c r="M37" i="1"/>
  <c r="M38" i="1" s="1"/>
  <c r="M39" i="1"/>
  <c r="M40" i="1"/>
  <c r="M41" i="1" s="1"/>
  <c r="M42" i="1"/>
  <c r="M43" i="1"/>
  <c r="M44" i="1" s="1"/>
  <c r="M45" i="1"/>
  <c r="M46" i="1"/>
  <c r="M48" i="1"/>
  <c r="M49" i="1"/>
  <c r="M50" i="1" s="1"/>
  <c r="M51" i="1"/>
  <c r="M52" i="1"/>
  <c r="M53" i="1"/>
  <c r="M54" i="1"/>
  <c r="M55" i="1"/>
  <c r="M57" i="1"/>
  <c r="M58" i="1"/>
  <c r="M59" i="1" s="1"/>
  <c r="M60" i="1"/>
  <c r="M61" i="1"/>
  <c r="M62" i="1" s="1"/>
  <c r="M63" i="1"/>
  <c r="M64" i="1"/>
  <c r="M65" i="1" s="1"/>
  <c r="M66" i="1"/>
  <c r="M67" i="1"/>
  <c r="M68" i="1" s="1"/>
  <c r="M69" i="1"/>
  <c r="M70" i="1"/>
  <c r="M72" i="1"/>
  <c r="M73" i="1"/>
  <c r="M74" i="1" s="1"/>
  <c r="M225" i="1"/>
  <c r="M226" i="1"/>
  <c r="M227" i="1"/>
  <c r="M228" i="1"/>
  <c r="M230" i="1" s="1"/>
  <c r="M229" i="1"/>
  <c r="M231" i="1"/>
  <c r="M232" i="1"/>
  <c r="M233" i="1" s="1"/>
  <c r="M234" i="1"/>
  <c r="M235" i="1"/>
  <c r="M237" i="1"/>
  <c r="M238" i="1"/>
  <c r="M239" i="1" s="1"/>
  <c r="M240" i="1"/>
  <c r="M241" i="1"/>
  <c r="M243" i="1"/>
  <c r="M244" i="1"/>
  <c r="M246" i="1"/>
  <c r="M247" i="1"/>
  <c r="M248" i="1" s="1"/>
  <c r="M249" i="1"/>
  <c r="M250" i="1"/>
  <c r="M251" i="1" s="1"/>
  <c r="M252" i="1"/>
  <c r="M253" i="1"/>
  <c r="M255" i="1"/>
  <c r="M256" i="1"/>
  <c r="M258" i="1"/>
  <c r="M259" i="1"/>
  <c r="M260" i="1" s="1"/>
  <c r="M261" i="1"/>
  <c r="M262" i="1"/>
  <c r="M254" i="1" l="1"/>
  <c r="M263" i="1"/>
  <c r="M257" i="1"/>
  <c r="M236" i="1"/>
  <c r="M71" i="1"/>
  <c r="M56" i="1"/>
  <c r="M47" i="1"/>
  <c r="M32" i="1"/>
  <c r="M23" i="1"/>
  <c r="M242" i="1"/>
  <c r="M245" i="1"/>
  <c r="M75" i="1"/>
  <c r="M76" i="1"/>
  <c r="M78" i="1"/>
  <c r="M79" i="1"/>
  <c r="M81" i="1"/>
  <c r="M82" i="1"/>
  <c r="M84" i="1"/>
  <c r="M85" i="1"/>
  <c r="M87" i="1"/>
  <c r="M88" i="1"/>
  <c r="M90" i="1"/>
  <c r="M91" i="1"/>
  <c r="M93" i="1"/>
  <c r="M94" i="1"/>
  <c r="M96" i="1"/>
  <c r="M97" i="1"/>
  <c r="M99" i="1"/>
  <c r="M100" i="1"/>
  <c r="M102" i="1"/>
  <c r="M103" i="1"/>
  <c r="M105" i="1"/>
  <c r="M106" i="1"/>
  <c r="M108" i="1"/>
  <c r="M109" i="1"/>
  <c r="M111" i="1"/>
  <c r="M112" i="1"/>
  <c r="M114" i="1"/>
  <c r="M115" i="1"/>
  <c r="M117" i="1"/>
  <c r="M118" i="1"/>
  <c r="M120" i="1"/>
  <c r="M121" i="1"/>
  <c r="M123" i="1"/>
  <c r="M124" i="1"/>
  <c r="M126" i="1"/>
  <c r="M127" i="1"/>
  <c r="M129" i="1"/>
  <c r="M130" i="1"/>
  <c r="M132" i="1"/>
  <c r="M133" i="1"/>
  <c r="M135" i="1"/>
  <c r="M136" i="1"/>
  <c r="M138" i="1"/>
  <c r="M139" i="1"/>
  <c r="M141" i="1"/>
  <c r="M142" i="1"/>
  <c r="M144" i="1"/>
  <c r="M145" i="1"/>
  <c r="M147" i="1"/>
  <c r="M148" i="1"/>
  <c r="M150" i="1"/>
  <c r="M151" i="1"/>
  <c r="M153" i="1"/>
  <c r="M154" i="1"/>
  <c r="M156" i="1"/>
  <c r="M157" i="1"/>
  <c r="M159" i="1"/>
  <c r="M160" i="1"/>
  <c r="M162" i="1"/>
  <c r="M163" i="1"/>
  <c r="M165" i="1"/>
  <c r="M166" i="1"/>
  <c r="M168" i="1"/>
  <c r="M171" i="1"/>
  <c r="M172" i="1"/>
  <c r="M174" i="1"/>
  <c r="M175" i="1"/>
  <c r="M177" i="1"/>
  <c r="M178" i="1"/>
  <c r="M180" i="1"/>
  <c r="M181" i="1"/>
  <c r="M183" i="1"/>
  <c r="M184" i="1"/>
  <c r="M186" i="1"/>
  <c r="M187" i="1"/>
  <c r="M189" i="1"/>
  <c r="M190" i="1"/>
  <c r="M192" i="1"/>
  <c r="M195" i="1"/>
  <c r="M196" i="1"/>
  <c r="M198" i="1"/>
  <c r="M199" i="1"/>
  <c r="M201" i="1"/>
  <c r="M202" i="1"/>
  <c r="M204" i="1"/>
  <c r="M205" i="1"/>
  <c r="M207" i="1"/>
  <c r="M208" i="1"/>
  <c r="M210" i="1"/>
  <c r="M211" i="1"/>
  <c r="M213" i="1"/>
  <c r="M214" i="1"/>
  <c r="M216" i="1"/>
  <c r="M217" i="1"/>
  <c r="M219" i="1"/>
  <c r="M220" i="1"/>
  <c r="M222" i="1"/>
  <c r="M223" i="1"/>
  <c r="M221" i="1" l="1"/>
  <c r="M215" i="1"/>
  <c r="M209" i="1"/>
  <c r="M203" i="1"/>
  <c r="M197" i="1"/>
  <c r="M188" i="1"/>
  <c r="M182" i="1"/>
  <c r="M176" i="1"/>
  <c r="M164" i="1"/>
  <c r="M158" i="1"/>
  <c r="M152" i="1"/>
  <c r="M146" i="1"/>
  <c r="M140" i="1"/>
  <c r="M134" i="1"/>
  <c r="M128" i="1"/>
  <c r="M122" i="1"/>
  <c r="M116" i="1"/>
  <c r="M110" i="1"/>
  <c r="M104" i="1"/>
  <c r="M98" i="1"/>
  <c r="M92" i="1"/>
  <c r="M86" i="1"/>
  <c r="M80" i="1"/>
  <c r="M191" i="1"/>
  <c r="M193" i="1" s="1"/>
  <c r="M194" i="1" s="1"/>
  <c r="M179" i="1"/>
  <c r="M224" i="1"/>
  <c r="M218" i="1"/>
  <c r="M77" i="1"/>
  <c r="M173" i="1"/>
  <c r="M212" i="1"/>
  <c r="M206" i="1"/>
  <c r="M200" i="1"/>
  <c r="M167" i="1"/>
  <c r="M169" i="1" s="1"/>
  <c r="M170" i="1" s="1"/>
  <c r="M161" i="1"/>
  <c r="M155" i="1"/>
  <c r="M149" i="1"/>
  <c r="M143" i="1"/>
  <c r="M137" i="1"/>
  <c r="M131" i="1"/>
  <c r="M125" i="1"/>
  <c r="M119" i="1"/>
  <c r="M113" i="1"/>
  <c r="M107" i="1"/>
  <c r="M101" i="1"/>
  <c r="M95" i="1"/>
  <c r="M89" i="1"/>
  <c r="M83" i="1"/>
  <c r="M185" i="1"/>
  <c r="F58" i="4"/>
  <c r="G58" i="4"/>
  <c r="H58" i="4"/>
  <c r="I58" i="4"/>
  <c r="J58" i="4"/>
  <c r="K58" i="4"/>
  <c r="L49" i="4"/>
  <c r="F85" i="5" l="1"/>
  <c r="G85" i="5"/>
  <c r="H85" i="5"/>
  <c r="I85" i="5"/>
  <c r="J85" i="5"/>
  <c r="K85" i="5"/>
  <c r="E85" i="5"/>
  <c r="F84" i="5"/>
  <c r="G84" i="5"/>
  <c r="H84" i="5"/>
  <c r="I84" i="5"/>
  <c r="J84" i="5"/>
  <c r="K84" i="5"/>
  <c r="E84" i="5"/>
  <c r="L82" i="5"/>
  <c r="L83" i="5" s="1"/>
  <c r="L81" i="5"/>
  <c r="L79" i="5"/>
  <c r="L80" i="5" s="1"/>
  <c r="L78" i="5"/>
  <c r="L76" i="5"/>
  <c r="L75" i="5"/>
  <c r="L77" i="5" s="1"/>
  <c r="L73" i="5"/>
  <c r="L74" i="5" s="1"/>
  <c r="L72" i="5"/>
  <c r="L70" i="5"/>
  <c r="L71" i="5" s="1"/>
  <c r="L69" i="5"/>
  <c r="L67" i="5"/>
  <c r="L68" i="5" s="1"/>
  <c r="L66" i="5"/>
  <c r="L64" i="5"/>
  <c r="L63" i="5"/>
  <c r="L65" i="5" s="1"/>
  <c r="L61" i="5"/>
  <c r="L62" i="5" s="1"/>
  <c r="L60" i="5"/>
  <c r="L58" i="5"/>
  <c r="L59" i="5" s="1"/>
  <c r="L57" i="5"/>
  <c r="L55" i="5"/>
  <c r="L56" i="5" s="1"/>
  <c r="L54" i="5"/>
  <c r="L52" i="5"/>
  <c r="L51" i="5"/>
  <c r="L53" i="5" s="1"/>
  <c r="L49" i="5"/>
  <c r="L50" i="5" s="1"/>
  <c r="L48" i="5"/>
  <c r="L46" i="5"/>
  <c r="L47" i="5" s="1"/>
  <c r="L45" i="5"/>
  <c r="L43" i="5"/>
  <c r="L44" i="5" s="1"/>
  <c r="L42" i="5"/>
  <c r="L40" i="5"/>
  <c r="L39" i="5"/>
  <c r="L41" i="5" s="1"/>
  <c r="L37" i="5"/>
  <c r="L38" i="5" s="1"/>
  <c r="L36" i="5"/>
  <c r="L34" i="5"/>
  <c r="L35" i="5" s="1"/>
  <c r="L33" i="5"/>
  <c r="L31" i="5"/>
  <c r="L32" i="5" s="1"/>
  <c r="L30" i="5"/>
  <c r="L28" i="5"/>
  <c r="L27" i="5"/>
  <c r="L29" i="5" s="1"/>
  <c r="L25" i="5"/>
  <c r="L26" i="5" s="1"/>
  <c r="L24" i="5"/>
  <c r="L22" i="5"/>
  <c r="L23" i="5" s="1"/>
  <c r="L21" i="5"/>
  <c r="K60" i="4"/>
  <c r="F59" i="4"/>
  <c r="F60" i="4" s="1"/>
  <c r="G59" i="4"/>
  <c r="G60" i="4" s="1"/>
  <c r="H59" i="4"/>
  <c r="H60" i="4" s="1"/>
  <c r="I59" i="4"/>
  <c r="I60" i="4" s="1"/>
  <c r="J59" i="4"/>
  <c r="J60" i="4" s="1"/>
  <c r="K59" i="4"/>
  <c r="E59" i="4"/>
  <c r="E58" i="4"/>
  <c r="E60" i="4" s="1"/>
  <c r="F57" i="16"/>
  <c r="G57" i="16"/>
  <c r="H57" i="16"/>
  <c r="H58" i="16" s="1"/>
  <c r="I57" i="16"/>
  <c r="I58" i="16" s="1"/>
  <c r="J57" i="16"/>
  <c r="K57" i="16"/>
  <c r="F56" i="16"/>
  <c r="G56" i="16"/>
  <c r="H56" i="16"/>
  <c r="I56" i="16"/>
  <c r="J56" i="16"/>
  <c r="K56" i="16"/>
  <c r="E57" i="16"/>
  <c r="E58" i="16" s="1"/>
  <c r="E56" i="16"/>
  <c r="L54" i="16"/>
  <c r="L55" i="16" s="1"/>
  <c r="L53" i="16"/>
  <c r="L51" i="16"/>
  <c r="L50" i="16"/>
  <c r="L48" i="16"/>
  <c r="L49" i="16" s="1"/>
  <c r="L47" i="16"/>
  <c r="L45" i="16"/>
  <c r="L44" i="16"/>
  <c r="L56" i="4"/>
  <c r="L55" i="4"/>
  <c r="L53" i="4"/>
  <c r="L52" i="4"/>
  <c r="L50" i="4"/>
  <c r="L47" i="4"/>
  <c r="L48" i="4" s="1"/>
  <c r="L46" i="4"/>
  <c r="D44" i="8"/>
  <c r="E44" i="8"/>
  <c r="L46" i="18"/>
  <c r="L48" i="18" s="1"/>
  <c r="L52" i="18"/>
  <c r="L54" i="18" s="1"/>
  <c r="L55" i="18"/>
  <c r="L57" i="18" s="1"/>
  <c r="L61" i="18"/>
  <c r="L63" i="18" s="1"/>
  <c r="L46" i="16" l="1"/>
  <c r="L52" i="16"/>
  <c r="I86" i="5"/>
  <c r="H86" i="5"/>
  <c r="K86" i="5"/>
  <c r="G86" i="5"/>
  <c r="J86" i="5"/>
  <c r="F86" i="5"/>
  <c r="L85" i="5"/>
  <c r="E86" i="5"/>
  <c r="L84" i="5"/>
  <c r="L58" i="4"/>
  <c r="L59" i="4"/>
  <c r="L57" i="16"/>
  <c r="K58" i="16"/>
  <c r="G58" i="16"/>
  <c r="J58" i="16"/>
  <c r="F58" i="16"/>
  <c r="L56" i="16"/>
  <c r="L57" i="4"/>
  <c r="L54" i="4"/>
  <c r="L51" i="4"/>
  <c r="AA34" i="22"/>
  <c r="AB34" i="22" s="1"/>
  <c r="AC34" i="22"/>
  <c r="AD34" i="22" s="1"/>
  <c r="AE34" i="22"/>
  <c r="AF34" i="22" s="1"/>
  <c r="AG34" i="22"/>
  <c r="AH34" i="22" s="1"/>
  <c r="AA35" i="22"/>
  <c r="AB35" i="22" s="1"/>
  <c r="AC35" i="22"/>
  <c r="AE35" i="22"/>
  <c r="AF35" i="22"/>
  <c r="AG35" i="22"/>
  <c r="AH35" i="22" s="1"/>
  <c r="AA36" i="22"/>
  <c r="AB36" i="22" s="1"/>
  <c r="AC36" i="22"/>
  <c r="AD36" i="22" s="1"/>
  <c r="AE36" i="22"/>
  <c r="AF36" i="22" s="1"/>
  <c r="AG36" i="22"/>
  <c r="AH36" i="22" s="1"/>
  <c r="AA37" i="22"/>
  <c r="AB37" i="22" s="1"/>
  <c r="AC37" i="22"/>
  <c r="AE37" i="22"/>
  <c r="AF37" i="22" s="1"/>
  <c r="AG37" i="22"/>
  <c r="AH37" i="22" s="1"/>
  <c r="AA38" i="22"/>
  <c r="AB38" i="22" s="1"/>
  <c r="AC38" i="22"/>
  <c r="AD38" i="22" s="1"/>
  <c r="AE38" i="22"/>
  <c r="AF38" i="22"/>
  <c r="AG38" i="22"/>
  <c r="AH38" i="22" s="1"/>
  <c r="AA39" i="22"/>
  <c r="AB39" i="22" s="1"/>
  <c r="AC39" i="22"/>
  <c r="AE39" i="22"/>
  <c r="AF39" i="22" s="1"/>
  <c r="AG39" i="22"/>
  <c r="AH39" i="22" s="1"/>
  <c r="AA40" i="22"/>
  <c r="AB40" i="22"/>
  <c r="AC40" i="22"/>
  <c r="AD40" i="22" s="1"/>
  <c r="AE40" i="22"/>
  <c r="AF40" i="22" s="1"/>
  <c r="AG40" i="22"/>
  <c r="AH40" i="22" s="1"/>
  <c r="K41" i="22"/>
  <c r="L41" i="22"/>
  <c r="M41" i="22"/>
  <c r="N41" i="22"/>
  <c r="O41" i="22"/>
  <c r="P41" i="22"/>
  <c r="Q41" i="22"/>
  <c r="R41" i="22"/>
  <c r="S41" i="22"/>
  <c r="T41" i="22"/>
  <c r="U41" i="22"/>
  <c r="V41" i="22"/>
  <c r="X41" i="22"/>
  <c r="AA45" i="22"/>
  <c r="AB45" i="22" s="1"/>
  <c r="AC45" i="22"/>
  <c r="AD45" i="22" s="1"/>
  <c r="AE45" i="22"/>
  <c r="AF45" i="22" s="1"/>
  <c r="AG45" i="22"/>
  <c r="AH45" i="22" s="1"/>
  <c r="AG41" i="22" l="1"/>
  <c r="AH41" i="22" s="1"/>
  <c r="L58" i="16"/>
  <c r="L60" i="4"/>
  <c r="L86" i="5"/>
  <c r="Y39" i="22"/>
  <c r="Z39" i="22" s="1"/>
  <c r="Y37" i="22"/>
  <c r="Z37" i="22" s="1"/>
  <c r="Y35" i="22"/>
  <c r="Z35" i="22" s="1"/>
  <c r="AC41" i="22"/>
  <c r="AD41" i="22" s="1"/>
  <c r="Y40" i="22"/>
  <c r="Z40" i="22" s="1"/>
  <c r="Y38" i="22"/>
  <c r="Z38" i="22" s="1"/>
  <c r="Y36" i="22"/>
  <c r="Z36" i="22" s="1"/>
  <c r="AE41" i="22"/>
  <c r="AF41" i="22" s="1"/>
  <c r="Y34" i="22"/>
  <c r="Z34" i="22" s="1"/>
  <c r="AD39" i="22"/>
  <c r="AD37" i="22"/>
  <c r="AD35" i="22"/>
  <c r="Y45" i="22"/>
  <c r="Z45" i="22" s="1"/>
  <c r="AA41" i="22"/>
  <c r="AB41" i="22" s="1"/>
  <c r="Y41" i="22" l="1"/>
  <c r="Z41" i="22" s="1"/>
  <c r="X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AG51" i="22"/>
  <c r="AH51" i="22" s="1"/>
  <c r="AE51" i="22"/>
  <c r="AF51" i="22" s="1"/>
  <c r="AC51" i="22"/>
  <c r="AD51" i="22" s="1"/>
  <c r="AA51" i="22"/>
  <c r="AB51" i="22" s="1"/>
  <c r="AG50" i="22"/>
  <c r="AH50" i="22" s="1"/>
  <c r="AE50" i="22"/>
  <c r="AF50" i="22" s="1"/>
  <c r="AC50" i="22"/>
  <c r="AD50" i="22" s="1"/>
  <c r="AA50" i="22"/>
  <c r="AB50" i="22" s="1"/>
  <c r="AG49" i="22"/>
  <c r="AH49" i="22" s="1"/>
  <c r="AE49" i="22"/>
  <c r="AF49" i="22" s="1"/>
  <c r="AC49" i="22"/>
  <c r="AD49" i="22" s="1"/>
  <c r="AA49" i="22"/>
  <c r="AG48" i="22"/>
  <c r="AH48" i="22" s="1"/>
  <c r="AE48" i="22"/>
  <c r="AF48" i="22" s="1"/>
  <c r="AC48" i="22"/>
  <c r="AA48" i="22"/>
  <c r="AB48" i="22" s="1"/>
  <c r="AG47" i="22"/>
  <c r="AH47" i="22" s="1"/>
  <c r="AE47" i="22"/>
  <c r="AF47" i="22" s="1"/>
  <c r="AC47" i="22"/>
  <c r="AD47" i="22" s="1"/>
  <c r="AA47" i="22"/>
  <c r="AB47" i="22" s="1"/>
  <c r="AG46" i="22"/>
  <c r="AH46" i="22" s="1"/>
  <c r="AE46" i="22"/>
  <c r="AF46" i="22" s="1"/>
  <c r="AC46" i="22"/>
  <c r="AD46" i="22" s="1"/>
  <c r="AA46" i="22"/>
  <c r="AB46" i="22" s="1"/>
  <c r="X63" i="22"/>
  <c r="AG62" i="22"/>
  <c r="AH62" i="22" s="1"/>
  <c r="AE62" i="22"/>
  <c r="AF62" i="22" s="1"/>
  <c r="AC62" i="22"/>
  <c r="AD62" i="22" s="1"/>
  <c r="AA62" i="22"/>
  <c r="AB62" i="22" s="1"/>
  <c r="AG61" i="22"/>
  <c r="AH61" i="22" s="1"/>
  <c r="AE61" i="22"/>
  <c r="AF61" i="22" s="1"/>
  <c r="AC61" i="22"/>
  <c r="AD61" i="22" s="1"/>
  <c r="AA61" i="22"/>
  <c r="AG60" i="22"/>
  <c r="AH60" i="22" s="1"/>
  <c r="AE60" i="22"/>
  <c r="AF60" i="22" s="1"/>
  <c r="AC60" i="22"/>
  <c r="AD60" i="22" s="1"/>
  <c r="AA60" i="22"/>
  <c r="AG59" i="22"/>
  <c r="AH59" i="22" s="1"/>
  <c r="AE59" i="22"/>
  <c r="AF59" i="22" s="1"/>
  <c r="AC59" i="22"/>
  <c r="AD59" i="22" s="1"/>
  <c r="AA59" i="22"/>
  <c r="AG58" i="22"/>
  <c r="AH58" i="22" s="1"/>
  <c r="AE58" i="22"/>
  <c r="AF58" i="22" s="1"/>
  <c r="AC58" i="22"/>
  <c r="AD58" i="22" s="1"/>
  <c r="AA58" i="22"/>
  <c r="AB58" i="22" s="1"/>
  <c r="AG57" i="22"/>
  <c r="AH57" i="22" s="1"/>
  <c r="AE57" i="22"/>
  <c r="AC57" i="22"/>
  <c r="AD57" i="22" s="1"/>
  <c r="AA57" i="22"/>
  <c r="AG56" i="22"/>
  <c r="AE56" i="22"/>
  <c r="AF56" i="22" s="1"/>
  <c r="AC56" i="22"/>
  <c r="AD56" i="22" s="1"/>
  <c r="AA56" i="22"/>
  <c r="X30" i="22"/>
  <c r="Y49" i="22" l="1"/>
  <c r="Z49" i="22" s="1"/>
  <c r="Y56" i="22"/>
  <c r="Z56" i="22" s="1"/>
  <c r="Y60" i="22"/>
  <c r="Z60" i="22" s="1"/>
  <c r="AB60" i="22"/>
  <c r="Y61" i="22"/>
  <c r="Z61" i="22" s="1"/>
  <c r="AB61" i="22"/>
  <c r="Y58" i="22"/>
  <c r="Z58" i="22" s="1"/>
  <c r="Y62" i="22"/>
  <c r="Z62" i="22" s="1"/>
  <c r="Y48" i="22"/>
  <c r="Z48" i="22" s="1"/>
  <c r="AE52" i="22"/>
  <c r="AF52" i="22" s="1"/>
  <c r="AA52" i="22"/>
  <c r="AB52" i="22" s="1"/>
  <c r="AD48" i="22"/>
  <c r="AB49" i="22"/>
  <c r="AC52" i="22"/>
  <c r="AD52" i="22" s="1"/>
  <c r="Y46" i="22"/>
  <c r="Z46" i="22" s="1"/>
  <c r="Y47" i="22"/>
  <c r="Z47" i="22" s="1"/>
  <c r="Y50" i="22"/>
  <c r="Z50" i="22" s="1"/>
  <c r="Y51" i="22"/>
  <c r="Z51" i="22" s="1"/>
  <c r="AG52" i="22"/>
  <c r="AH52" i="22" s="1"/>
  <c r="AB56" i="22"/>
  <c r="AG63" i="22"/>
  <c r="AH63" i="22" s="1"/>
  <c r="AE63" i="22"/>
  <c r="AF63" i="22" s="1"/>
  <c r="Y59" i="22"/>
  <c r="Z59" i="22" s="1"/>
  <c r="Y57" i="22"/>
  <c r="AB59" i="22"/>
  <c r="AC63" i="22"/>
  <c r="AD63" i="22" s="1"/>
  <c r="AH56" i="22"/>
  <c r="AB57" i="22"/>
  <c r="AF57" i="22"/>
  <c r="AA63" i="22"/>
  <c r="AB63" i="22" s="1"/>
  <c r="V63" i="22"/>
  <c r="U63" i="22"/>
  <c r="T63" i="22"/>
  <c r="S63" i="22"/>
  <c r="R63" i="22"/>
  <c r="Q63" i="22"/>
  <c r="P63" i="22"/>
  <c r="O63" i="22"/>
  <c r="N63" i="22"/>
  <c r="M63" i="22"/>
  <c r="L63" i="22"/>
  <c r="K63" i="22"/>
  <c r="AG29" i="22"/>
  <c r="AH29" i="22" s="1"/>
  <c r="AG28" i="22"/>
  <c r="AH28" i="22" s="1"/>
  <c r="AG27" i="22"/>
  <c r="AH27" i="22" s="1"/>
  <c r="AG26" i="22"/>
  <c r="AH26" i="22" s="1"/>
  <c r="AG25" i="22"/>
  <c r="AH25" i="22" s="1"/>
  <c r="AG24" i="22"/>
  <c r="AH24" i="22" s="1"/>
  <c r="AG23" i="22"/>
  <c r="AH23" i="22" s="1"/>
  <c r="AE29" i="22"/>
  <c r="AF29" i="22" s="1"/>
  <c r="AE28" i="22"/>
  <c r="AF28" i="22" s="1"/>
  <c r="AE27" i="22"/>
  <c r="AF27" i="22" s="1"/>
  <c r="AE26" i="22"/>
  <c r="AF26" i="22" s="1"/>
  <c r="AE25" i="22"/>
  <c r="AF25" i="22" s="1"/>
  <c r="AE24" i="22"/>
  <c r="AF24" i="22" s="1"/>
  <c r="AE23" i="22"/>
  <c r="AF23" i="22" s="1"/>
  <c r="AC29" i="22"/>
  <c r="AC28" i="22"/>
  <c r="AC27" i="22"/>
  <c r="AC26" i="22"/>
  <c r="AC25" i="22"/>
  <c r="AC24" i="22"/>
  <c r="AC23" i="22"/>
  <c r="AA24" i="22"/>
  <c r="AB24" i="22" s="1"/>
  <c r="AA25" i="22"/>
  <c r="AB25" i="22" s="1"/>
  <c r="AA26" i="22"/>
  <c r="AB26" i="22" s="1"/>
  <c r="AA27" i="22"/>
  <c r="AB27" i="22" s="1"/>
  <c r="AA28" i="22"/>
  <c r="AB28" i="22" s="1"/>
  <c r="AA29" i="22"/>
  <c r="AB29" i="22" s="1"/>
  <c r="AA23" i="22"/>
  <c r="AB23" i="22" s="1"/>
  <c r="L30" i="22"/>
  <c r="M30" i="22"/>
  <c r="N30" i="22"/>
  <c r="O30" i="22"/>
  <c r="P30" i="22"/>
  <c r="Q30" i="22"/>
  <c r="R30" i="22"/>
  <c r="S30" i="22"/>
  <c r="T30" i="22"/>
  <c r="U30" i="22"/>
  <c r="V30" i="22"/>
  <c r="K30" i="22"/>
  <c r="Y63" i="22" l="1"/>
  <c r="Z63" i="22" s="1"/>
  <c r="Y52" i="22"/>
  <c r="Z52" i="22" s="1"/>
  <c r="Z57" i="22"/>
  <c r="Y24" i="22"/>
  <c r="Z24" i="22" s="1"/>
  <c r="AD24" i="22"/>
  <c r="Y25" i="22"/>
  <c r="Z25" i="22" s="1"/>
  <c r="AD25" i="22"/>
  <c r="AD29" i="22"/>
  <c r="Y29" i="22"/>
  <c r="Z29" i="22" s="1"/>
  <c r="Y26" i="22"/>
  <c r="Z26" i="22" s="1"/>
  <c r="AD26" i="22"/>
  <c r="Y23" i="22"/>
  <c r="AD23" i="22"/>
  <c r="AD27" i="22"/>
  <c r="Y27" i="22"/>
  <c r="Z27" i="22" s="1"/>
  <c r="AD28" i="22"/>
  <c r="Y28" i="22"/>
  <c r="Z28" i="22" s="1"/>
  <c r="AG30" i="22"/>
  <c r="AH30" i="22" s="1"/>
  <c r="AC30" i="22"/>
  <c r="AD30" i="22" s="1"/>
  <c r="AA30" i="22"/>
  <c r="AB30" i="22" s="1"/>
  <c r="AE30" i="22"/>
  <c r="AF30" i="22" s="1"/>
  <c r="Z23" i="22" l="1"/>
  <c r="Y30" i="22"/>
  <c r="Z30" i="22" s="1"/>
  <c r="M6" i="15"/>
  <c r="E44" i="19"/>
  <c r="E45" i="19"/>
  <c r="E46" i="19"/>
  <c r="E47" i="19"/>
  <c r="E48" i="19"/>
  <c r="E49" i="19"/>
  <c r="E43" i="19"/>
  <c r="F45" i="19" l="1"/>
  <c r="F49" i="19"/>
  <c r="F43" i="19"/>
  <c r="M50" i="19"/>
  <c r="K50" i="19"/>
  <c r="I50" i="19"/>
  <c r="G50" i="19"/>
  <c r="D50" i="19"/>
  <c r="H43" i="19"/>
  <c r="J43" i="19"/>
  <c r="L43" i="19"/>
  <c r="F44" i="19"/>
  <c r="H44" i="19"/>
  <c r="J44" i="19"/>
  <c r="L44" i="19"/>
  <c r="N44" i="19"/>
  <c r="H45" i="19"/>
  <c r="J45" i="19"/>
  <c r="L45" i="19"/>
  <c r="N45" i="19"/>
  <c r="F46" i="19"/>
  <c r="H46" i="19"/>
  <c r="J46" i="19"/>
  <c r="L46" i="19"/>
  <c r="N46" i="19"/>
  <c r="F47" i="19"/>
  <c r="H47" i="19"/>
  <c r="J47" i="19"/>
  <c r="L47" i="19"/>
  <c r="N47" i="19"/>
  <c r="F48" i="19"/>
  <c r="H48" i="19"/>
  <c r="J48" i="19"/>
  <c r="L48" i="19"/>
  <c r="N48" i="19"/>
  <c r="H49" i="19"/>
  <c r="J49" i="19"/>
  <c r="L49" i="19"/>
  <c r="N49" i="19"/>
  <c r="E50" i="19" l="1"/>
  <c r="N43" i="19"/>
  <c r="L50" i="19" l="1"/>
  <c r="N50" i="19"/>
  <c r="J50" i="19"/>
  <c r="H50" i="19"/>
  <c r="F50" i="19"/>
  <c r="R35" i="15"/>
  <c r="Q35" i="15"/>
  <c r="O35" i="15"/>
  <c r="N35" i="15"/>
  <c r="L35" i="15"/>
  <c r="K35" i="15"/>
  <c r="I35" i="15"/>
  <c r="H35" i="15"/>
  <c r="F35" i="15"/>
  <c r="E35" i="15"/>
  <c r="S34" i="15"/>
  <c r="P34" i="15"/>
  <c r="J34" i="15"/>
  <c r="G34" i="15"/>
  <c r="S33" i="15"/>
  <c r="P33" i="15"/>
  <c r="J33" i="15"/>
  <c r="G33" i="15"/>
  <c r="S32" i="15"/>
  <c r="P32" i="15"/>
  <c r="J32" i="15"/>
  <c r="G32" i="15"/>
  <c r="S31" i="15"/>
  <c r="P31" i="15"/>
  <c r="M31" i="15"/>
  <c r="J31" i="15"/>
  <c r="G31" i="15"/>
  <c r="S30" i="15"/>
  <c r="P30" i="15"/>
  <c r="M30" i="15"/>
  <c r="J30" i="15"/>
  <c r="G30" i="15"/>
  <c r="S29" i="15"/>
  <c r="P29" i="15"/>
  <c r="M29" i="15"/>
  <c r="J29" i="15"/>
  <c r="G29" i="15"/>
  <c r="S28" i="15"/>
  <c r="P28" i="15"/>
  <c r="J28" i="15"/>
  <c r="G28" i="15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E46" i="9"/>
  <c r="D46" i="9"/>
  <c r="S35" i="15" l="1"/>
  <c r="P35" i="15"/>
  <c r="J35" i="15"/>
  <c r="M35" i="15"/>
  <c r="G35" i="15"/>
  <c r="F46" i="9" l="1"/>
  <c r="F40" i="9"/>
  <c r="F41" i="9"/>
  <c r="F42" i="9"/>
  <c r="F43" i="9"/>
  <c r="F44" i="9"/>
  <c r="F45" i="9"/>
  <c r="F39" i="9"/>
  <c r="F44" i="8"/>
  <c r="F38" i="8"/>
  <c r="F39" i="8"/>
  <c r="F40" i="8"/>
  <c r="F41" i="8"/>
  <c r="F42" i="8"/>
  <c r="F43" i="8"/>
  <c r="F37" i="8"/>
</calcChain>
</file>

<file path=xl/sharedStrings.xml><?xml version="1.0" encoding="utf-8"?>
<sst xmlns="http://schemas.openxmlformats.org/spreadsheetml/2006/main" count="1161" uniqueCount="246">
  <si>
    <t>PIM2015</t>
  </si>
  <si>
    <t>2.1 - PERSONAL Y OBLIGACIONES SOCIALES</t>
  </si>
  <si>
    <t>2.3 - BIENES Y SERVICIOS</t>
  </si>
  <si>
    <t>2.5 - OTROS GASTOS</t>
  </si>
  <si>
    <t>2.6 - ADQUISICION DE ACTIVOS NO FINANCIEROS</t>
  </si>
  <si>
    <t>Generica</t>
  </si>
  <si>
    <t>% EJECUCIÓN</t>
  </si>
  <si>
    <t>EJE2015</t>
  </si>
  <si>
    <t>0002 SALUD MATERNO NEONATAL</t>
  </si>
  <si>
    <t>99 445 GOBIERNO REGIONAL CAJAMARCA</t>
  </si>
  <si>
    <t>3000001 ACCIONES COMUNES</t>
  </si>
  <si>
    <t>3000002 POBLACION INFORMADA SOBRE SALUD SEXUAL, SALUD REPRODUCTIVA Y METODOS DE PLANIFICACION FAMILIAR</t>
  </si>
  <si>
    <t>3000005 ADOLESCENTES ACCEDEN A SERVICIOS DE SALUD PARA PREVENCION DEL EMBARAZO</t>
  </si>
  <si>
    <t>3033172 ATENCION PRENATAL REENFOCADA</t>
  </si>
  <si>
    <t>3033288 MUNICIPIOS SALUDABLES QUE PROMUEVEN SALUD SEXUAL Y REPRODUCTIVA</t>
  </si>
  <si>
    <t>3033289 COMUNIDADES SALUDABLES QUE PROMUEVEN SALUD SEXUAL Y REPRODUCTIVA</t>
  </si>
  <si>
    <t>3033290 INSTITUCIONES EDUCATIVAS SALUDABLES PROMUEVEN SALUD SEXUAL Y REPRODUCTIVA</t>
  </si>
  <si>
    <t>3033291 POBLACION ACCEDE A METODOS DE PLANIFICACION FAMILIAR</t>
  </si>
  <si>
    <t>3033292 POBLACION ACCEDE A SERVICIOS DE CONSEJERIA EN SALUD SEXUAL Y REPRODUCTIVA</t>
  </si>
  <si>
    <t>3033294 ATENCION DE LA GESTANTE CON COMPLICACIONES</t>
  </si>
  <si>
    <t>3033295 ATENCION DEL PARTO NORMAL</t>
  </si>
  <si>
    <t>3033296 ATENCION DEL PARTO COMPLICADO NO QUIRURGICO</t>
  </si>
  <si>
    <t>3033297 ATENCION DEL PARTO COMPLICADO QUIRURGICO</t>
  </si>
  <si>
    <t>3033298 ATENCION DEL PUERPERIO</t>
  </si>
  <si>
    <t>3033299 ATENCION DEL PUERPERIO CON COMPLICACIONES</t>
  </si>
  <si>
    <t>3033300 ATENCION OBSTETRICA EN UNIDAD DE CUIDADOS INTENSIVOS</t>
  </si>
  <si>
    <t>3033304 ACCESO AL SISTEMA DE REFERENCIA INSTITUCIONAL</t>
  </si>
  <si>
    <t>3033305 ATENCION DEL RECIEN NACIDO NORMAL</t>
  </si>
  <si>
    <t>3033306 ATENCION DEL RECIEN NACIDO CON COMPLICACIONES</t>
  </si>
  <si>
    <t>3033307 ATENCION DEL RECIEN NACIDO CON COMPLICACIONES QUE REQUIERE UNIDAD DE CUIDADOS INTENSIVOS NEONATALES - UCIN</t>
  </si>
  <si>
    <t>3033412 FAMILIAS SALUDABLES INFORMADAS RESPECTO DE SU SALUD SEXUAL Y REPRODUCTIVA</t>
  </si>
  <si>
    <t>UNIDAD EJECUTORA</t>
  </si>
  <si>
    <t>PIM 2015</t>
  </si>
  <si>
    <t>000785 SALUD CAJAMARCA</t>
  </si>
  <si>
    <t>000786 SALUD CHOTA</t>
  </si>
  <si>
    <t>000787 SALUD CUTERVO</t>
  </si>
  <si>
    <t>000788 SALUD JAEN</t>
  </si>
  <si>
    <t>000999 HOSPITAL CAJAMARCA</t>
  </si>
  <si>
    <t>001047 HOSPITAL GENERAL DE JAEN</t>
  </si>
  <si>
    <t>001539 HOSPITAL GENERAL DE CHOTA</t>
  </si>
  <si>
    <t>PLIEGO</t>
  </si>
  <si>
    <t>REGIÓN CAJAMARCA</t>
  </si>
  <si>
    <t>% VARIACIÓN</t>
  </si>
  <si>
    <t>PIA2015</t>
  </si>
  <si>
    <t>EJECUCIÓN</t>
  </si>
  <si>
    <t>n/d</t>
  </si>
  <si>
    <t>2 . 1 PERSONAL Y OBLIGACIONES SOCIALES</t>
  </si>
  <si>
    <t>2 . 3 BIENES Y SERVICIOS</t>
  </si>
  <si>
    <t>2 . 6 ADQUISICION DE ACTIVOS NO FINANCIEROS</t>
  </si>
  <si>
    <t>2 . 5 OTROS GASTOS</t>
  </si>
  <si>
    <t>400 000785 REGION CAJAMARCA-SALUD CAJAMARCA</t>
  </si>
  <si>
    <t>NOM_GENERICA</t>
  </si>
  <si>
    <t>401 000786 REGION CAJAMARCA-SALUD CHOTA</t>
  </si>
  <si>
    <t>402 000787 REGION CAJAMARCA-SALUD CUTERVO</t>
  </si>
  <si>
    <t>403 000788 REGION CAJAMARCA-SALUD JAEN</t>
  </si>
  <si>
    <t>404 000999 REGION CAJAMARCA-HOSPITAL CAJAMARCA</t>
  </si>
  <si>
    <t>405 001047 REGION CAJAMARCA-HOSPITAL GENERAL DE JAEN</t>
  </si>
  <si>
    <t>406 001539 REGION CAJAMARCA-HOSPITAL GENERAL DE CHOTA</t>
  </si>
  <si>
    <t>445 REGION CAJAMARCA</t>
  </si>
  <si>
    <t>RECURSOS ORDINARIOS</t>
  </si>
  <si>
    <t>RECURSOS DIRECTAMENTE RECAUDADOS</t>
  </si>
  <si>
    <t>DONACIONES Y TRANSFERENCIAS</t>
  </si>
  <si>
    <t>RECURSOS DETERMINADOS</t>
  </si>
  <si>
    <t>FTE_FTO</t>
  </si>
  <si>
    <t>EJECUCION</t>
  </si>
  <si>
    <t>000785  SALUD CAJAMARCA</t>
  </si>
  <si>
    <t>000786  SALUD CHOTA</t>
  </si>
  <si>
    <t>000787  SALUD CUTERVO</t>
  </si>
  <si>
    <t>000788  SALUD JAEN</t>
  </si>
  <si>
    <t>000999  HOSPITAL CAJAMARCA</t>
  </si>
  <si>
    <t>001047  HOSPITAL GENERAL DE JAEN</t>
  </si>
  <si>
    <t>001539  HOSPITAL GENERAL DE CHOTA</t>
  </si>
  <si>
    <t>RO</t>
  </si>
  <si>
    <t>DyT</t>
  </si>
  <si>
    <t>RD</t>
  </si>
  <si>
    <t>0001 PROGRAMA ARTICULADO NUTRICIONAL</t>
  </si>
  <si>
    <t>0016 TBC-VIH/SIDA</t>
  </si>
  <si>
    <t>0017 ENFERMEDADES METAXENICAS Y ZOONOSIS</t>
  </si>
  <si>
    <t>0018 ENFERMEDADES NO TRANSMISIBLES</t>
  </si>
  <si>
    <t>0024 PREVENCION Y CONTROL DEL CANCER</t>
  </si>
  <si>
    <t>0104 REDUCCION DE LA MORTALIDAD POR EMERGENCIAS Y URGENCIAS MEDICAS</t>
  </si>
  <si>
    <t>0068 REDUCCION DE VULNERABILIDAD Y ATENCION DE EMERGENCIAS POR DESASTRES</t>
  </si>
  <si>
    <t>1er TRIMESTRE</t>
  </si>
  <si>
    <t>2do TRIMESTRE</t>
  </si>
  <si>
    <t>3er TRIMESTRE</t>
  </si>
  <si>
    <t>4to TRIMESTRE</t>
  </si>
  <si>
    <t>%EJCUCIÓN</t>
  </si>
  <si>
    <t>%EJCUCIÓN ACUMULADA</t>
  </si>
  <si>
    <t>EJECUCIÓN ACUMULADA</t>
  </si>
  <si>
    <t>PIM 2015 (S/.)</t>
  </si>
  <si>
    <t>400 000785 SALUD CAJAMARCA</t>
  </si>
  <si>
    <t>401 000786 SALUD CHOTA</t>
  </si>
  <si>
    <t>402 000787 SALUD CUTERVO</t>
  </si>
  <si>
    <t>403 000788 SALUD JAEN</t>
  </si>
  <si>
    <t>404 000999 HOSPITAL CAJAMARCA</t>
  </si>
  <si>
    <t>405 001047 HOSPITAL GENERAL DE JAEN</t>
  </si>
  <si>
    <t>406 001539 HOSPITAL GENERAL DE CHOTA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</si>
  <si>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</si>
  <si>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</si>
  <si>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</si>
  <si>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</si>
  <si>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</si>
  <si>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</si>
  <si>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</si>
  <si>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</si>
  <si>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</si>
  <si>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</si>
  <si>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</si>
  <si>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</si>
  <si>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 TRIMESTRE</t>
  </si>
  <si>
    <t>II TRIMESTRE</t>
  </si>
  <si>
    <t>III TRIMESTRE</t>
  </si>
  <si>
    <t>0785 SALUD CAJAMARCA</t>
  </si>
  <si>
    <t>0786 SALUD CHOTA</t>
  </si>
  <si>
    <t>0787 SALUD CUTERVO</t>
  </si>
  <si>
    <t>0788 SALUD JAEN</t>
  </si>
  <si>
    <t>0999 HOSPITAL CAJAMARCA</t>
  </si>
  <si>
    <t>1047 HOSPITAL GENERAL DE JAEN</t>
  </si>
  <si>
    <t>1539 HOSPITAL JOSÉ H. SOTO CADENILLAS</t>
  </si>
  <si>
    <t>2 . 3. 2. 8 CONTRATO ADMINISTRATIVO DE SERVICIOS</t>
  </si>
  <si>
    <t>2. PIA – PIM DEL PROGRAMA SALUD MATERNO NEONATAL, SEGÚN UNIDADES EJECUTORAS, DICIEMBRE 2015</t>
  </si>
  <si>
    <t>4. EJECUCIÓN PRESUPUESTAL TRIMESTRAL DEL PROGRAMA SALUD MATERNO NEONATAL, POR  UE, DICIEMBRE 2015.</t>
  </si>
  <si>
    <t>404 000999 -HOSPITAL CAJAMARCA</t>
  </si>
  <si>
    <t>405 001047 -HOSPITAL GENERAL DE JAEN</t>
  </si>
  <si>
    <t>406 001539 -HOSPITAL GENERAL DE CHOTA</t>
  </si>
  <si>
    <t>/0</t>
  </si>
  <si>
    <t>% EJEC 2015</t>
  </si>
  <si>
    <t>400 000785 - SALUD CAJAMARCA</t>
  </si>
  <si>
    <t>401 000786 - SALUD CHOTA</t>
  </si>
  <si>
    <t>402 000787 - SALUD CUTERVO</t>
  </si>
  <si>
    <t>403 000788 - SALUD JAEN</t>
  </si>
  <si>
    <t>400 000785 -SALUD CAJAMARCA</t>
  </si>
  <si>
    <t>401 000786 -SALUD CHOTA</t>
  </si>
  <si>
    <t>402 000787 -SALUD CUTERVO</t>
  </si>
  <si>
    <t>403 000788 -SALUD JAEN</t>
  </si>
  <si>
    <t>EJECUCIÓN 2015</t>
  </si>
  <si>
    <t xml:space="preserve">% EJECUCIÓN </t>
  </si>
  <si>
    <t>IV TRIMESTRE</t>
  </si>
  <si>
    <t xml:space="preserve">8. PRESUPUESTO DISPONIBLE Y EJECUCIÓN PRESUPUESTAL POR UNIDAD EJECUTORA Y FUENTE DE FINANCIAMIENTO, DICIEMBRE 2015 </t>
  </si>
  <si>
    <t>FUENTE DE FINANCIMIENTO</t>
  </si>
  <si>
    <t>GENÉRICA / ESPECÍFICA DE GASTO</t>
  </si>
  <si>
    <t>GENÉRICA DE GASTO</t>
  </si>
  <si>
    <t>6. SMN: EJECUCIÓN PRESUPUESTAL MENSUAL DE LAS UNIDADES EJECUTORAS POR GENÉRICA DE GASTO, DICIEMBRE 2015</t>
  </si>
  <si>
    <t>9. PRESUPUESTO DISPONIBLE Y GASTO EJECUTADO POR PRODUCTO Y UNIDAD EJECUTORA, DICIEMBRE 2015</t>
  </si>
  <si>
    <t>ACTIVIDAD</t>
  </si>
  <si>
    <t>3. PIM Y EJECUCIÓN PRESUPUESTAL TOTAL DEL PROGRAMA SALUD MATERNO NEONATAL, POR  UE Y TODA FUENTE DE FINANCIAMIENTO, DICIEMBRE 2015.</t>
  </si>
  <si>
    <t>1539 HOSPITAL JOSÉ H. SOTO CADENILLAS - CHOTA</t>
  </si>
  <si>
    <t>PIM</t>
  </si>
  <si>
    <t>0129 PREVENCION Y MANEJO DE CONDICIONES SECUNDARIAS DE SALUD EN PERSONAS CON DISCAPACIDAD</t>
  </si>
  <si>
    <t>0131 CONTROL Y PREVENCION EN SALUD MENTAL</t>
  </si>
  <si>
    <t>% EJEC</t>
  </si>
  <si>
    <t>DIRESA</t>
  </si>
  <si>
    <t>CON PROGRAMA</t>
  </si>
  <si>
    <t>% EJECUCIÓN 2015</t>
  </si>
  <si>
    <t>EJEC 2015</t>
  </si>
  <si>
    <t>5. PRESUPUESTO DISPONIBLE Y GASTO EJECUTADO POR UNIDAD EJECUTORA Y GENÉRICA DE GASTO PIM, DICIEMBRE 2015</t>
  </si>
  <si>
    <t>• En relación a la ejecucion del presupuesto del PSMN, a nivel de generica de gasto, esta refleja una mayor ejecucion en la generica 2.1 Personal y Obligaciones Sociales (99.98%).
• En la generica Bienes y Servicios se logró una ejecución de 94.5%, destacando el Hospital General de Jaén que alcanzón un 99.74% de ejecución.</t>
  </si>
  <si>
    <t>2.1. 1  1. 1  2 - PERSONAL ADMINISTRATIVO NOMBRADO (REGIMEN PUBLICO)</t>
  </si>
  <si>
    <t>2.1. 1  1. 1  3 - PERSONAL CON CONTRATO A PLAZO FIJO (REGIMEN LABORAL PUBLICO)</t>
  </si>
  <si>
    <t>2.1. 1  1. 2  1 - ASIGNACION A FONDOS PARA PERSONAL</t>
  </si>
  <si>
    <t>2.1. 1  3. 1  1 - PERSONAL NOMBRADO</t>
  </si>
  <si>
    <t>2.1. 1  3. 1  2 - PERSONAL CONTRATADO</t>
  </si>
  <si>
    <t>2.1. 1  3. 1  3 - PERSONAL SERUMS</t>
  </si>
  <si>
    <t>2.1. 1  3. 1  4 - INTERNOS DE MEDICINA Y ODONTOLOGIA</t>
  </si>
  <si>
    <t>2.1. 1  3. 1  5 - PERSONAL POR SERVICIOS COMPLEMENTARIOS DE SALUD</t>
  </si>
  <si>
    <t>2.1. 1  3. 2  1 - PERSONAL NOMBRADO</t>
  </si>
  <si>
    <t>2.1. 1  3. 2  2 - PERSONAL CONTRATADO</t>
  </si>
  <si>
    <t>2.1. 1  3. 3  1 - GUARDIAS HOSPITALARIAS</t>
  </si>
  <si>
    <t>2.1. 1  3. 3 99 - OTRAS RETRIBUCIONES Y COMPLEMENTOS</t>
  </si>
  <si>
    <t>2.1. 1  9. 1  2 - AGUINALDOS</t>
  </si>
  <si>
    <t>2.1. 1  9. 1  3 - BONIFICACION POR ESCOLARIDAD</t>
  </si>
  <si>
    <t>2.1. 1  9. 3  1 - ASIGNACION POR CUMPLIR 25 O 30 AÑOS</t>
  </si>
  <si>
    <t>2.1. 1  9. 3  7 - BONO POR DESEMPEÑO</t>
  </si>
  <si>
    <t>2.1. 1  9. 3 99 - OTRAS OCASIONALES</t>
  </si>
  <si>
    <t>2.1. 3  1. 1  5 - CONTRIBUCIONES A ESSALUD</t>
  </si>
  <si>
    <t>2.1. 3  1. 1  6 - OTRAS CONTRIBUCIONES DEL EMPLEADOR</t>
  </si>
  <si>
    <t>2.3. 1  1. 1  1 - ALIMENTOS Y BEBIDAS PARA CONSUMO HUMANO</t>
  </si>
  <si>
    <t>2.3. 1  2. 1  1 - VESTUARIO, ACCESORIOS Y PRENDAS DIVERSAS</t>
  </si>
  <si>
    <t>2.3. 1  2. 1  2 - TEXTILES Y ACABADOS TEXTILES</t>
  </si>
  <si>
    <t>2.3. 1  3. 1  1 - COMBUSTIBLES Y CARBURANTES</t>
  </si>
  <si>
    <t>2.3. 1  3. 1  2 - GASES</t>
  </si>
  <si>
    <t>2.3. 1  3. 1  3 - LUBRICANTES, GRASAS Y AFINES</t>
  </si>
  <si>
    <t>2.3. 1  5. 1  1 - REPUESTOS Y ACCESORIOS</t>
  </si>
  <si>
    <t>2.3. 1  5. 1  2 - PAPELERIA EN GENERAL, UTILES Y MATERIALES DE OFICINA</t>
  </si>
  <si>
    <t>2.3. 1  5. 3  1 - ASEO, LIMPIEZA Y TOCADOR</t>
  </si>
  <si>
    <t>2.3. 1  5. 4  1 - ELECTRICIDAD, ILUMINACION Y ELECTRONICA</t>
  </si>
  <si>
    <t>2.3. 1  5.99 99 - OTROS</t>
  </si>
  <si>
    <t>2.3. 1  6. 1  1 - DE VEHICULOS</t>
  </si>
  <si>
    <t>2.3. 1  7. 1  1 - ENSERES</t>
  </si>
  <si>
    <t>2.3. 1  8. 1  2 - MEDICAMENTOS</t>
  </si>
  <si>
    <t>2.3. 1  8. 1 99 - OTROS PRODUCTOS SIMILARES</t>
  </si>
  <si>
    <t>2.3. 1  8. 2  1 - MATERIAL, INSUMOS, INSTRUMENTAL Y ACCESORIOS  MEDICOS, QUIRURGICOS, ODONTOLOGICOS Y DE LABORATORIO</t>
  </si>
  <si>
    <t>2.3. 1  9. 1  2 - MATERIAL DIDACTICO, ACCESORIOS Y UTILES DE ENSEÑANZA</t>
  </si>
  <si>
    <t>2.3. 1 99. 1  3 - LIBROS, DIARIOS, REVISTAS Y OTROS BIENES IMPRESOS NO VINCULADOS A ENSEÑANZA</t>
  </si>
  <si>
    <t>2.3. 2  1. 2  1 - PASAJES Y GASTOS DE TRANSPORTE</t>
  </si>
  <si>
    <t>2.3. 2  1. 2  2 - VIATICOS Y ASIGNACIONES POR COMISION DE SERVICIO</t>
  </si>
  <si>
    <t>2.3. 2  1. 2  3 - VIATICOS Y FLETES POR CAMBIO DE COLOCACION</t>
  </si>
  <si>
    <t>2.3. 2  1. 2 99 - OTROS GASTOS</t>
  </si>
  <si>
    <t>2.3. 2  2. 1  1 - SERVICIO DE SUMINISTRO DE ENERGIA ELECTRICA</t>
  </si>
  <si>
    <t>2.3. 2  2. 1  2 - SERVICIO DE AGUA Y DESAGUE</t>
  </si>
  <si>
    <t>2.3. 2  2. 2  2 - SERVICIO DE TELEFONIA FIJA</t>
  </si>
  <si>
    <t>2.3. 2  2. 2  3 - SERVICIO DE INTERNET</t>
  </si>
  <si>
    <t>2.3. 2  2. 4  1 - SERVICIO DE PUBLICIDAD</t>
  </si>
  <si>
    <t>2.3. 2  2. 4  2 - OTROS SERVICIOS DE PUBLICIDAD Y DIFUSION</t>
  </si>
  <si>
    <t>2.3. 2  2. 4  4 - SERVICIO DE IMPRESIONES, ENCUADERNACION Y EMPASTADO</t>
  </si>
  <si>
    <t>2.3. 2  3. 1  1 - SERVICIOS DE LIMPIEZA E HIGIENE</t>
  </si>
  <si>
    <t>2.3. 2  3. 1  2 - SERVICIOS DE SEGURIDAD Y VIGILANCIA</t>
  </si>
  <si>
    <t>2.3. 2  4. 1  1 - DE EDIFICACIONES, OFICINAS Y ESTRUCTURAS</t>
  </si>
  <si>
    <t>2.3. 2  4. 1  3 - DE VEHICULOS</t>
  </si>
  <si>
    <t>2.3. 2  4. 1  5 - DE MAQUINARIAS Y EQUIPOS</t>
  </si>
  <si>
    <t>2.3. 2  4. 1 99 - DE OTROS BIENES Y ACTIVOS</t>
  </si>
  <si>
    <t>2.3. 2  6. 3  3 - SEGURO OBLIGATORIO ACCIDENTES DE TRANSITO (SOAT)</t>
  </si>
  <si>
    <t>2.3. 2  6. 4  1 - GASTOS POR PRESTACIONES DE SALUD</t>
  </si>
  <si>
    <t>2.3. 2  7. 2 99 - OTROS SERVICIOS SIMILARES</t>
  </si>
  <si>
    <t>2.3. 2  7. 3  1 - REALIZADO POR PERSONAS JURIDICAS</t>
  </si>
  <si>
    <t>2.3. 2  7. 4  2 - PROCESAMIENTOS DE DATOS</t>
  </si>
  <si>
    <t>2.3. 2  7. 4  3 - SOPORTE TECNICO</t>
  </si>
  <si>
    <t>2.3. 2  7.10  1 - SEMINARIOS ,TALLERES Y SIMILARES ORGANIZADOS POR LA  INSTITUCION</t>
  </si>
  <si>
    <t>2.3. 2  7.11  2 - TRANSPORTE Y TRASLADO DE CARGA, BIENES Y MATERIALES</t>
  </si>
  <si>
    <t>2.3. 2  7.11 99 - SERVICIOS DIVERSOS</t>
  </si>
  <si>
    <t>2.3. 2  8. 1  1 - CONTRATO ADMINISTRATIVO DE SERVICIOS</t>
  </si>
  <si>
    <t>2.3. 2  8. 1  2 - CONTRIBUCIONES A ESSALUD DE C.A.S.</t>
  </si>
  <si>
    <t>2.5. 2  1. 1 99 - A OTRAS ORGANIZACIONES</t>
  </si>
  <si>
    <t>2.5. 5  1. 1  3 - PERSONAL DE SALUD</t>
  </si>
  <si>
    <t>2.6. 3  1. 1  1 - PARA TRANSPORTE TERRESTRE</t>
  </si>
  <si>
    <t>2.6. 3  2. 1  2 - MOBILIARIO</t>
  </si>
  <si>
    <t>2.6. 3  2. 3  1 - EQUIPOS COMPUTACIONALES Y PERIFERICOS</t>
  </si>
  <si>
    <t>2.6. 3  2. 3  3 - EQUIPOS DE TELECOMUNICACIONES</t>
  </si>
  <si>
    <t>2.6. 3  2. 4  1 - MOBILIARIO</t>
  </si>
  <si>
    <t>2.6. 3  2. 4  2 - EQUIPOS</t>
  </si>
  <si>
    <t>2.6. 3  2. 9  1 - AIRE ACONDICIONADO Y REFRIGERACION</t>
  </si>
  <si>
    <t>2.6. 3  2. 9  2 - ASEO,  LIMPIEZA Y COCINA</t>
  </si>
  <si>
    <t>2.6. 3  2. 9  4 - ELECTRICIDAD Y ELECTRONICA</t>
  </si>
  <si>
    <t>2.6. 3  2. 9  5 - EQUIPOS E INSTRUMENTOS DE MEDICION</t>
  </si>
  <si>
    <t>2.6. 6  1. 3  2 - SOFTWARES</t>
  </si>
  <si>
    <t>TOTAL</t>
  </si>
  <si>
    <t>Al mes de Diciembre el presupuesto total incorporado al Programa Salud Materno Neonatal en la Región Cajamarca asciende a s/. 80´299,954.00 Soles, del cual se ha ejecutado el 96.3%. Destaca el Hospital General de Chota con 98.59% y Salud Cutervo con 98.78% de ejecución. La unidad ejecutora Salud Chota tiene el menor porcentaje de ejecución, 92.86%.</t>
  </si>
  <si>
    <t xml:space="preserve">• El Mayor Avance de Ejecución se esta dando en la Fuente de Financiamiento Recursos Ordinarios (RO) con 99.76%. 
• La fuente de financiamiento Recursos Directamente Recaudados presenta la menor ejecución 58.71%, esto se debe a que la ejecucion del gasto en esta fuente de financiamiento esta en funcion a la recaudacion  generada por cada unidad ejecutora. </t>
  </si>
  <si>
    <t xml:space="preserve">. El producto Atención Prenatal Reenfocada tiene el mayor porcentaje de asignación presupuestal  17.67% (S/. 14, 192,198).
• La Unidad Ejecutora de Salud Chota tiene el menor porcentaje de ejecución presupuestal con 92.86%, teniendo dificultades principalmente en el producto Atención al Parto Normal y Atención Prenatal Reenfocada.
• Las Unidades Ejecutoras de Salud Cutervo y el Hospital de Chota tienen el mayor porcentaje de ejecución con 98.78% y 98.59% respectivamente.
</t>
  </si>
  <si>
    <t xml:space="preserve">• En la Generica de Gasto 2.1 Personal y Obligaciones Sociales, en el PSMN, las unidades ejecutoras manitienen similar tendencia de ejecucion mensual presupuestal, a excepción del Hospital Regional Cajamarca y Salud Cajamarca. Asi mismo es necesario indicar que en la generica de gasto 2.6-Adquisicion de Activos no Financieros la ejecucion practicamente se  da en el segundo semestre, como consecuencia que la mayor parte de estos equipos entran a procesos de seleccion.   
</t>
  </si>
  <si>
    <r>
      <t xml:space="preserve">• Todos los programas presupuestales han ejecutado más del 90% de su presupuesto asignado.
• El Programa Salud Materno Neonatal ha tenido una ejecución del 96.3%, es la unidad ejecutora Salud Chota la que alcanzó el menor porcentaje  de 92.86%. 
</t>
    </r>
    <r>
      <rPr>
        <b/>
        <sz val="10"/>
        <color theme="1"/>
        <rFont val="Arial"/>
        <family val="2"/>
      </rPr>
      <t>• Es el programa 068: Reduccion de la Vulnerabilidad y Atencion de Emergencias por Desastres, quien presenta la menor ejecucion (93.8%) respecto a los otros programas, esto se debe a que en el mes de septiembre, mediante Decreto Supremo 258-2015 se asignón un monto de  S/. 3,360,00.00, para financiar las acciones de reducción de la vulnerabilidad de los establecimientos de salud priorizando acciones por el Fenomeno del Niño.</t>
    </r>
  </si>
  <si>
    <t>1. EJECUCIÓN PRESUPUESTAL ANUAL POR PROGRAMA PRESUPUESTAL Y UNIDAD EJECUTORA, DICIEMBRE 2015.</t>
  </si>
  <si>
    <r>
      <t>406 001539 HOSPITAL</t>
    </r>
    <r>
      <rPr>
        <b/>
        <sz val="10"/>
        <color theme="1"/>
        <rFont val="Calibri"/>
        <family val="2"/>
        <scheme val="minor"/>
      </rPr>
      <t xml:space="preserve"> JOSÉ H. SOTO CADENILLAS </t>
    </r>
    <r>
      <rPr>
        <b/>
        <u/>
        <sz val="10"/>
        <rFont val="Calibri"/>
        <family val="2"/>
        <scheme val="minor"/>
      </rPr>
      <t/>
    </r>
  </si>
  <si>
    <t>• Al iniciar el ejercicio presupuestal 2015, se dispuso de un  PIA de S/. 43,751,935.00 Soles, el mismo que al mes de diciembre se incremetó  en 83.53%, ascendiendo a un PIM de S/. 80,299,954.00 soles, precisando que la unidad ejecutora Salud Chota, representa el mayor  porcentaje de incremento presupuestal (132.55%), seguido de Hospital General de Jaén (99.82%).</t>
  </si>
  <si>
    <r>
      <t xml:space="preserve">• </t>
    </r>
    <r>
      <rPr>
        <b/>
        <sz val="10"/>
        <color theme="1"/>
        <rFont val="Arial"/>
        <family val="2"/>
      </rPr>
      <t xml:space="preserve">A nivel regional la ejecución presupuestal del programa Salud Materno Neonatal por trimestres, presenta los mayores porcentajes de ejecución en el último trimestre del año;  </t>
    </r>
    <r>
      <rPr>
        <b/>
        <sz val="10"/>
        <rFont val="Arial"/>
        <family val="2"/>
      </rPr>
      <t xml:space="preserve">salvo la unidad ejecutora 999 - Hospital Cajamarca, que </t>
    </r>
    <r>
      <rPr>
        <b/>
        <sz val="10"/>
        <color theme="1"/>
        <rFont val="Arial"/>
        <family val="2"/>
      </rPr>
      <t>presenta el mayor porcentaje en el tercer trimestre.</t>
    </r>
  </si>
  <si>
    <t>7. PRESUPUESTO DISPONIBLE Y GASTO EJECUTADO POR ESPECÍFICA DE GASTO Y UNIDAD EJECUTORA,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</si>
</sst>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#0.00%"/>
    <numFmt numFmtId="166" formatCode="#,##0.0"/>
  </numFmts>
  <fonts count="4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 tint="-0.249977111117893"/>
      <name val="DejaVu Sans Mono"/>
      <family val="3"/>
    </font>
    <font>
      <b/>
      <sz val="11"/>
      <color theme="4" tint="-0.249977111117893"/>
      <name val="DejaVu Sans Mono"/>
      <family val="3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32"/>
      <color rgb="FF17375E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A"/>
      <name val="Calibri"/>
      <family val="2"/>
    </font>
    <font>
      <b/>
      <sz val="11"/>
      <color rgb="FF00000A"/>
      <name val="Calibri"/>
      <family val="2"/>
    </font>
    <font>
      <sz val="10"/>
      <color rgb="FF00000A"/>
      <name val="Calibri"/>
      <family val="2"/>
    </font>
    <font>
      <sz val="11"/>
      <color rgb="FF00000A"/>
      <name val="Calibri"/>
      <family val="2"/>
    </font>
    <font>
      <b/>
      <sz val="10"/>
      <color theme="0"/>
      <name val="Calibri"/>
      <family val="2"/>
    </font>
    <font>
      <sz val="11"/>
      <color rgb="FF00000A"/>
      <name val="Calibri"/>
      <family val="2"/>
    </font>
    <font>
      <b/>
      <sz val="12"/>
      <color theme="4" tint="-0.249977111117893"/>
      <name val="Arial Black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44">
    <xf numFmtId="0" fontId="0" fillId="0" borderId="0">
      <alignment wrapText="1"/>
    </xf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wrapText="1"/>
    </xf>
  </cellStyleXfs>
  <cellXfs count="341">
    <xf numFmtId="0" fontId="18" fillId="0" borderId="0" xfId="0" applyFont="1" applyAlignment="1">
      <alignment wrapText="1"/>
    </xf>
    <xf numFmtId="0" fontId="18" fillId="0" borderId="0" xfId="0" applyFont="1" applyAlignment="1"/>
    <xf numFmtId="0" fontId="18" fillId="0" borderId="0" xfId="43" applyFont="1" applyAlignment="1">
      <alignment wrapText="1"/>
    </xf>
    <xf numFmtId="0" fontId="25" fillId="0" borderId="0" xfId="43" applyFont="1" applyBorder="1" applyAlignment="1"/>
    <xf numFmtId="0" fontId="21" fillId="0" borderId="0" xfId="43" applyFont="1" applyFill="1" applyAlignment="1">
      <alignment vertical="top" wrapText="1"/>
    </xf>
    <xf numFmtId="0" fontId="24" fillId="0" borderId="0" xfId="43" applyFont="1" applyBorder="1" applyAlignment="1">
      <alignment wrapText="1"/>
    </xf>
    <xf numFmtId="3" fontId="25" fillId="0" borderId="0" xfId="43" applyNumberFormat="1" applyFont="1" applyBorder="1" applyAlignment="1">
      <alignment wrapText="1"/>
    </xf>
    <xf numFmtId="0" fontId="20" fillId="0" borderId="0" xfId="43" applyFont="1" applyFill="1" applyBorder="1" applyAlignment="1">
      <alignment vertical="top" wrapText="1"/>
    </xf>
    <xf numFmtId="0" fontId="23" fillId="0" borderId="0" xfId="0" applyFont="1" applyBorder="1" applyAlignment="1">
      <alignment vertical="center" wrapText="1"/>
    </xf>
    <xf numFmtId="3" fontId="19" fillId="0" borderId="11" xfId="43" applyNumberFormat="1" applyFont="1" applyBorder="1" applyAlignment="1">
      <alignment wrapText="1"/>
    </xf>
    <xf numFmtId="0" fontId="23" fillId="0" borderId="0" xfId="0" applyFont="1" applyBorder="1" applyAlignment="1">
      <alignment vertical="center" wrapText="1"/>
    </xf>
    <xf numFmtId="0" fontId="20" fillId="34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10" fontId="19" fillId="0" borderId="11" xfId="0" applyNumberFormat="1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 wrapText="1"/>
    </xf>
    <xf numFmtId="3" fontId="21" fillId="33" borderId="11" xfId="0" applyNumberFormat="1" applyFont="1" applyFill="1" applyBorder="1" applyAlignment="1">
      <alignment horizontal="center" vertical="center" wrapText="1"/>
    </xf>
    <xf numFmtId="10" fontId="21" fillId="33" borderId="11" xfId="0" applyNumberFormat="1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/>
    </xf>
    <xf numFmtId="0" fontId="24" fillId="0" borderId="0" xfId="43" applyFont="1" applyAlignment="1">
      <alignment wrapText="1"/>
    </xf>
    <xf numFmtId="0" fontId="27" fillId="0" borderId="0" xfId="43" applyFont="1" applyAlignment="1">
      <alignment wrapText="1"/>
    </xf>
    <xf numFmtId="10" fontId="28" fillId="0" borderId="0" xfId="43" applyNumberFormat="1" applyFont="1" applyFill="1" applyBorder="1" applyAlignment="1">
      <alignment wrapText="1"/>
    </xf>
    <xf numFmtId="0" fontId="27" fillId="0" borderId="0" xfId="43" applyFont="1" applyBorder="1" applyAlignment="1">
      <alignment wrapText="1"/>
    </xf>
    <xf numFmtId="10" fontId="19" fillId="0" borderId="11" xfId="43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0" fillId="34" borderId="13" xfId="0" applyFont="1" applyFill="1" applyBorder="1" applyAlignment="1">
      <alignment horizontal="center" vertical="center"/>
    </xf>
    <xf numFmtId="10" fontId="19" fillId="0" borderId="13" xfId="0" applyNumberFormat="1" applyFont="1" applyBorder="1" applyAlignment="1">
      <alignment horizontal="center"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 wrapText="1"/>
    </xf>
    <xf numFmtId="10" fontId="19" fillId="0" borderId="22" xfId="0" applyNumberFormat="1" applyFont="1" applyBorder="1" applyAlignment="1">
      <alignment horizontal="center" vertical="center" wrapText="1"/>
    </xf>
    <xf numFmtId="3" fontId="21" fillId="33" borderId="23" xfId="0" applyNumberFormat="1" applyFont="1" applyFill="1" applyBorder="1" applyAlignment="1">
      <alignment horizontal="center" vertical="center" wrapText="1"/>
    </xf>
    <xf numFmtId="3" fontId="21" fillId="33" borderId="24" xfId="0" applyNumberFormat="1" applyFont="1" applyFill="1" applyBorder="1" applyAlignment="1">
      <alignment horizontal="center" vertical="center" wrapText="1"/>
    </xf>
    <xf numFmtId="10" fontId="21" fillId="33" borderId="2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21" fillId="0" borderId="0" xfId="43" applyFont="1" applyFill="1" applyAlignment="1">
      <alignment vertical="center" wrapText="1"/>
    </xf>
    <xf numFmtId="0" fontId="29" fillId="0" borderId="0" xfId="0" applyFont="1" applyBorder="1" applyAlignment="1">
      <alignment horizontal="center" vertical="center" wrapText="1" readingOrder="1"/>
    </xf>
    <xf numFmtId="0" fontId="21" fillId="0" borderId="0" xfId="43" applyFont="1" applyFill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10" fontId="19" fillId="0" borderId="14" xfId="0" applyNumberFormat="1" applyFont="1" applyBorder="1" applyAlignment="1">
      <alignment horizontal="center" vertical="center" wrapText="1"/>
    </xf>
    <xf numFmtId="10" fontId="19" fillId="0" borderId="28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3" fontId="19" fillId="0" borderId="11" xfId="0" applyNumberFormat="1" applyFont="1" applyBorder="1" applyAlignment="1">
      <alignment horizontal="right" wrapText="1"/>
    </xf>
    <xf numFmtId="10" fontId="19" fillId="0" borderId="11" xfId="0" applyNumberFormat="1" applyFont="1" applyBorder="1" applyAlignment="1">
      <alignment horizontal="center" wrapText="1"/>
    </xf>
    <xf numFmtId="3" fontId="19" fillId="0" borderId="11" xfId="0" applyNumberFormat="1" applyFont="1" applyBorder="1" applyAlignment="1">
      <alignment horizontal="right"/>
    </xf>
    <xf numFmtId="10" fontId="19" fillId="0" borderId="13" xfId="0" applyNumberFormat="1" applyFont="1" applyBorder="1" applyAlignment="1">
      <alignment horizontal="center" wrapText="1"/>
    </xf>
    <xf numFmtId="0" fontId="19" fillId="0" borderId="14" xfId="0" applyFont="1" applyBorder="1" applyAlignment="1">
      <alignment horizontal="left"/>
    </xf>
    <xf numFmtId="3" fontId="19" fillId="0" borderId="14" xfId="0" applyNumberFormat="1" applyFont="1" applyBorder="1" applyAlignment="1">
      <alignment horizontal="right" wrapText="1"/>
    </xf>
    <xf numFmtId="10" fontId="19" fillId="0" borderId="14" xfId="0" applyNumberFormat="1" applyFont="1" applyBorder="1" applyAlignment="1">
      <alignment horizontal="center" wrapText="1"/>
    </xf>
    <xf numFmtId="3" fontId="19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/>
    </xf>
    <xf numFmtId="10" fontId="19" fillId="0" borderId="28" xfId="0" applyNumberFormat="1" applyFont="1" applyBorder="1" applyAlignment="1">
      <alignment horizontal="center" wrapText="1"/>
    </xf>
    <xf numFmtId="0" fontId="20" fillId="34" borderId="13" xfId="0" applyFont="1" applyFill="1" applyBorder="1" applyAlignment="1"/>
    <xf numFmtId="0" fontId="22" fillId="0" borderId="0" xfId="0" applyFont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3" fontId="18" fillId="0" borderId="0" xfId="43" applyNumberFormat="1" applyFont="1" applyAlignment="1">
      <alignment wrapText="1"/>
    </xf>
    <xf numFmtId="3" fontId="19" fillId="0" borderId="11" xfId="43" applyNumberFormat="1" applyFont="1" applyBorder="1" applyAlignment="1">
      <alignment horizontal="center" wrapText="1"/>
    </xf>
    <xf numFmtId="3" fontId="18" fillId="0" borderId="0" xfId="43" applyNumberFormat="1" applyFont="1" applyAlignment="1">
      <alignment horizontal="center" wrapText="1"/>
    </xf>
    <xf numFmtId="0" fontId="18" fillId="0" borderId="0" xfId="0" applyFont="1" applyAlignment="1">
      <alignment vertical="center" wrapText="1"/>
    </xf>
    <xf numFmtId="3" fontId="21" fillId="0" borderId="0" xfId="0" applyNumberFormat="1" applyFont="1" applyBorder="1" applyAlignment="1">
      <alignment vertical="center" wrapText="1"/>
    </xf>
    <xf numFmtId="0" fontId="28" fillId="0" borderId="11" xfId="0" applyFont="1" applyBorder="1" applyAlignment="1">
      <alignment horizontal="left" vertical="center" wrapText="1"/>
    </xf>
    <xf numFmtId="3" fontId="30" fillId="0" borderId="11" xfId="43" applyNumberFormat="1" applyFont="1" applyBorder="1" applyAlignment="1">
      <alignment horizontal="right" vertical="center" wrapText="1"/>
    </xf>
    <xf numFmtId="164" fontId="30" fillId="0" borderId="11" xfId="1" applyNumberFormat="1" applyFont="1" applyBorder="1" applyAlignment="1">
      <alignment vertical="center" wrapText="1"/>
    </xf>
    <xf numFmtId="3" fontId="30" fillId="0" borderId="11" xfId="0" applyNumberFormat="1" applyFont="1" applyBorder="1" applyAlignment="1">
      <alignment horizontal="right" vertical="center" wrapText="1"/>
    </xf>
    <xf numFmtId="3" fontId="30" fillId="35" borderId="11" xfId="0" applyNumberFormat="1" applyFont="1" applyFill="1" applyBorder="1" applyAlignment="1">
      <alignment horizontal="right" vertical="center" wrapText="1"/>
    </xf>
    <xf numFmtId="3" fontId="30" fillId="35" borderId="11" xfId="43" applyNumberFormat="1" applyFont="1" applyFill="1" applyBorder="1" applyAlignment="1">
      <alignment horizontal="right" vertical="center" wrapText="1"/>
    </xf>
    <xf numFmtId="164" fontId="30" fillId="35" borderId="11" xfId="1" applyNumberFormat="1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left" vertical="center" wrapText="1"/>
    </xf>
    <xf numFmtId="3" fontId="28" fillId="33" borderId="11" xfId="0" applyNumberFormat="1" applyFont="1" applyFill="1" applyBorder="1" applyAlignment="1">
      <alignment horizontal="right" vertical="center" wrapText="1"/>
    </xf>
    <xf numFmtId="3" fontId="28" fillId="33" borderId="11" xfId="43" applyNumberFormat="1" applyFont="1" applyFill="1" applyBorder="1" applyAlignment="1">
      <alignment horizontal="right" vertical="center" wrapText="1"/>
    </xf>
    <xf numFmtId="164" fontId="28" fillId="33" borderId="11" xfId="1" applyNumberFormat="1" applyFont="1" applyFill="1" applyBorder="1" applyAlignment="1">
      <alignment vertical="center" wrapText="1"/>
    </xf>
    <xf numFmtId="0" fontId="26" fillId="0" borderId="0" xfId="43" applyFont="1" applyFill="1" applyAlignment="1">
      <alignment horizontal="left" vertical="top" wrapText="1"/>
    </xf>
    <xf numFmtId="164" fontId="18" fillId="0" borderId="0" xfId="0" applyNumberFormat="1" applyFont="1" applyAlignment="1">
      <alignment wrapText="1"/>
    </xf>
    <xf numFmtId="0" fontId="20" fillId="34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34" fillId="0" borderId="11" xfId="0" applyFont="1" applyFill="1" applyBorder="1" applyAlignment="1">
      <alignment wrapText="1"/>
    </xf>
    <xf numFmtId="0" fontId="32" fillId="33" borderId="11" xfId="0" applyFont="1" applyFill="1" applyBorder="1" applyAlignment="1">
      <alignment wrapText="1"/>
    </xf>
    <xf numFmtId="3" fontId="34" fillId="0" borderId="12" xfId="0" applyNumberFormat="1" applyFont="1" applyFill="1" applyBorder="1" applyAlignment="1">
      <alignment horizontal="right"/>
    </xf>
    <xf numFmtId="3" fontId="32" fillId="35" borderId="12" xfId="0" applyNumberFormat="1" applyFont="1" applyFill="1" applyBorder="1" applyAlignment="1">
      <alignment horizontal="right"/>
    </xf>
    <xf numFmtId="3" fontId="34" fillId="0" borderId="11" xfId="0" applyNumberFormat="1" applyFont="1" applyFill="1" applyBorder="1" applyAlignment="1">
      <alignment horizontal="right"/>
    </xf>
    <xf numFmtId="3" fontId="32" fillId="35" borderId="11" xfId="0" applyNumberFormat="1" applyFont="1" applyFill="1" applyBorder="1" applyAlignment="1">
      <alignment horizontal="right"/>
    </xf>
    <xf numFmtId="165" fontId="34" fillId="0" borderId="36" xfId="0" applyNumberFormat="1" applyFont="1" applyFill="1" applyBorder="1" applyAlignment="1">
      <alignment horizontal="right"/>
    </xf>
    <xf numFmtId="165" fontId="32" fillId="35" borderId="36" xfId="0" applyNumberFormat="1" applyFont="1" applyFill="1" applyBorder="1" applyAlignment="1">
      <alignment horizontal="right"/>
    </xf>
    <xf numFmtId="3" fontId="32" fillId="33" borderId="12" xfId="0" applyNumberFormat="1" applyFont="1" applyFill="1" applyBorder="1" applyAlignment="1">
      <alignment horizontal="right"/>
    </xf>
    <xf numFmtId="3" fontId="32" fillId="33" borderId="11" xfId="0" applyNumberFormat="1" applyFont="1" applyFill="1" applyBorder="1" applyAlignment="1">
      <alignment horizontal="right"/>
    </xf>
    <xf numFmtId="165" fontId="32" fillId="33" borderId="36" xfId="0" applyNumberFormat="1" applyFont="1" applyFill="1" applyBorder="1" applyAlignment="1">
      <alignment horizontal="right"/>
    </xf>
    <xf numFmtId="0" fontId="34" fillId="0" borderId="12" xfId="0" applyFont="1" applyFill="1" applyBorder="1" applyAlignment="1">
      <alignment horizontal="left" vertical="center"/>
    </xf>
    <xf numFmtId="3" fontId="34" fillId="0" borderId="12" xfId="0" applyNumberFormat="1" applyFont="1" applyFill="1" applyBorder="1" applyAlignment="1">
      <alignment horizontal="right" vertical="center"/>
    </xf>
    <xf numFmtId="3" fontId="32" fillId="35" borderId="12" xfId="0" applyNumberFormat="1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/>
    </xf>
    <xf numFmtId="3" fontId="34" fillId="0" borderId="11" xfId="0" applyNumberFormat="1" applyFont="1" applyFill="1" applyBorder="1" applyAlignment="1">
      <alignment horizontal="right" vertical="center"/>
    </xf>
    <xf numFmtId="0" fontId="34" fillId="0" borderId="36" xfId="0" applyFont="1" applyFill="1" applyBorder="1" applyAlignment="1">
      <alignment horizontal="left" vertical="center"/>
    </xf>
    <xf numFmtId="165" fontId="34" fillId="0" borderId="36" xfId="0" applyNumberFormat="1" applyFont="1" applyFill="1" applyBorder="1" applyAlignment="1">
      <alignment horizontal="right" vertical="center"/>
    </xf>
    <xf numFmtId="165" fontId="32" fillId="35" borderId="36" xfId="0" applyNumberFormat="1" applyFont="1" applyFill="1" applyBorder="1" applyAlignment="1">
      <alignment horizontal="right" vertical="center"/>
    </xf>
    <xf numFmtId="0" fontId="32" fillId="33" borderId="12" xfId="0" applyFont="1" applyFill="1" applyBorder="1" applyAlignment="1">
      <alignment horizontal="left" vertical="center"/>
    </xf>
    <xf numFmtId="3" fontId="32" fillId="33" borderId="12" xfId="0" applyNumberFormat="1" applyFont="1" applyFill="1" applyBorder="1" applyAlignment="1">
      <alignment horizontal="right" vertical="center"/>
    </xf>
    <xf numFmtId="0" fontId="32" fillId="33" borderId="11" xfId="0" applyFont="1" applyFill="1" applyBorder="1" applyAlignment="1">
      <alignment horizontal="left" vertical="center"/>
    </xf>
    <xf numFmtId="0" fontId="32" fillId="33" borderId="36" xfId="0" applyFont="1" applyFill="1" applyBorder="1" applyAlignment="1">
      <alignment horizontal="left" vertical="center"/>
    </xf>
    <xf numFmtId="165" fontId="32" fillId="33" borderId="36" xfId="0" applyNumberFormat="1" applyFont="1" applyFill="1" applyBorder="1" applyAlignment="1">
      <alignment horizontal="right" vertical="center"/>
    </xf>
    <xf numFmtId="0" fontId="34" fillId="0" borderId="29" xfId="0" applyFont="1" applyFill="1" applyBorder="1" applyAlignment="1">
      <alignment horizontal="left" vertical="center"/>
    </xf>
    <xf numFmtId="3" fontId="34" fillId="0" borderId="29" xfId="0" applyNumberFormat="1" applyFont="1" applyFill="1" applyBorder="1" applyAlignment="1">
      <alignment horizontal="right" vertical="center"/>
    </xf>
    <xf numFmtId="3" fontId="32" fillId="35" borderId="29" xfId="0" applyNumberFormat="1" applyFont="1" applyFill="1" applyBorder="1" applyAlignment="1">
      <alignment horizontal="right" vertical="center"/>
    </xf>
    <xf numFmtId="3" fontId="35" fillId="0" borderId="11" xfId="0" applyNumberFormat="1" applyFont="1" applyFill="1" applyBorder="1" applyAlignment="1">
      <alignment horizontal="right"/>
    </xf>
    <xf numFmtId="3" fontId="33" fillId="33" borderId="11" xfId="0" applyNumberFormat="1" applyFont="1" applyFill="1" applyBorder="1" applyAlignment="1">
      <alignment horizontal="right"/>
    </xf>
    <xf numFmtId="3" fontId="35" fillId="35" borderId="11" xfId="0" applyNumberFormat="1" applyFont="1" applyFill="1" applyBorder="1" applyAlignment="1">
      <alignment horizontal="right"/>
    </xf>
    <xf numFmtId="3" fontId="33" fillId="35" borderId="11" xfId="0" applyNumberFormat="1" applyFont="1" applyFill="1" applyBorder="1" applyAlignment="1">
      <alignment horizontal="right"/>
    </xf>
    <xf numFmtId="0" fontId="34" fillId="0" borderId="12" xfId="0" applyFont="1" applyFill="1" applyBorder="1" applyAlignment="1">
      <alignment wrapText="1"/>
    </xf>
    <xf numFmtId="0" fontId="34" fillId="0" borderId="36" xfId="0" applyFont="1" applyFill="1" applyBorder="1" applyAlignment="1">
      <alignment wrapText="1"/>
    </xf>
    <xf numFmtId="3" fontId="34" fillId="0" borderId="29" xfId="0" applyNumberFormat="1" applyFont="1" applyFill="1" applyBorder="1" applyAlignment="1">
      <alignment horizontal="right"/>
    </xf>
    <xf numFmtId="0" fontId="32" fillId="33" borderId="12" xfId="0" applyFont="1" applyFill="1" applyBorder="1" applyAlignment="1"/>
    <xf numFmtId="0" fontId="32" fillId="33" borderId="11" xfId="0" applyFont="1" applyFill="1" applyBorder="1" applyAlignment="1"/>
    <xf numFmtId="0" fontId="32" fillId="33" borderId="36" xfId="0" applyFont="1" applyFill="1" applyBorder="1" applyAlignment="1"/>
    <xf numFmtId="0" fontId="18" fillId="0" borderId="10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/>
    </xf>
    <xf numFmtId="3" fontId="37" fillId="0" borderId="11" xfId="0" applyNumberFormat="1" applyFont="1" applyFill="1" applyBorder="1" applyAlignment="1"/>
    <xf numFmtId="3" fontId="37" fillId="35" borderId="11" xfId="0" applyNumberFormat="1" applyFont="1" applyFill="1" applyBorder="1" applyAlignment="1"/>
    <xf numFmtId="3" fontId="37" fillId="0" borderId="29" xfId="0" applyNumberFormat="1" applyFont="1" applyFill="1" applyBorder="1" applyAlignment="1"/>
    <xf numFmtId="3" fontId="37" fillId="35" borderId="29" xfId="0" applyNumberFormat="1" applyFont="1" applyFill="1" applyBorder="1" applyAlignment="1"/>
    <xf numFmtId="165" fontId="37" fillId="0" borderId="36" xfId="0" applyNumberFormat="1" applyFont="1" applyFill="1" applyBorder="1" applyAlignment="1"/>
    <xf numFmtId="164" fontId="37" fillId="35" borderId="36" xfId="1" applyNumberFormat="1" applyFont="1" applyFill="1" applyBorder="1" applyAlignment="1"/>
    <xf numFmtId="0" fontId="31" fillId="35" borderId="14" xfId="0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/>
    <xf numFmtId="3" fontId="37" fillId="35" borderId="12" xfId="0" applyNumberFormat="1" applyFont="1" applyFill="1" applyBorder="1" applyAlignment="1"/>
    <xf numFmtId="0" fontId="37" fillId="0" borderId="36" xfId="0" applyFont="1" applyFill="1" applyBorder="1" applyAlignment="1"/>
    <xf numFmtId="3" fontId="33" fillId="36" borderId="12" xfId="0" applyNumberFormat="1" applyFont="1" applyFill="1" applyBorder="1" applyAlignment="1"/>
    <xf numFmtId="165" fontId="33" fillId="36" borderId="36" xfId="0" applyNumberFormat="1" applyFont="1" applyFill="1" applyBorder="1" applyAlignment="1"/>
    <xf numFmtId="164" fontId="33" fillId="36" borderId="36" xfId="1" applyNumberFormat="1" applyFont="1" applyFill="1" applyBorder="1" applyAlignment="1"/>
    <xf numFmtId="3" fontId="18" fillId="0" borderId="0" xfId="0" applyNumberFormat="1" applyFont="1" applyAlignment="1">
      <alignment wrapText="1"/>
    </xf>
    <xf numFmtId="10" fontId="18" fillId="0" borderId="0" xfId="0" applyNumberFormat="1" applyFont="1" applyAlignment="1">
      <alignment wrapText="1"/>
    </xf>
    <xf numFmtId="3" fontId="32" fillId="33" borderId="33" xfId="0" applyNumberFormat="1" applyFont="1" applyFill="1" applyBorder="1" applyAlignment="1">
      <alignment horizontal="right"/>
    </xf>
    <xf numFmtId="0" fontId="18" fillId="0" borderId="39" xfId="0" applyFont="1" applyBorder="1" applyAlignment="1">
      <alignment wrapText="1"/>
    </xf>
    <xf numFmtId="0" fontId="18" fillId="0" borderId="39" xfId="0" applyFont="1" applyBorder="1" applyAlignment="1"/>
    <xf numFmtId="0" fontId="13" fillId="37" borderId="12" xfId="43" applyFont="1" applyFill="1" applyBorder="1" applyAlignment="1">
      <alignment horizontal="center" vertical="center" wrapText="1"/>
    </xf>
    <xf numFmtId="0" fontId="13" fillId="37" borderId="11" xfId="43" applyFont="1" applyFill="1" applyBorder="1" applyAlignment="1">
      <alignment horizontal="center" vertical="center" wrapText="1"/>
    </xf>
    <xf numFmtId="0" fontId="13" fillId="37" borderId="36" xfId="43" applyFont="1" applyFill="1" applyBorder="1" applyAlignment="1">
      <alignment horizontal="center" vertical="center" wrapText="1"/>
    </xf>
    <xf numFmtId="0" fontId="13" fillId="37" borderId="29" xfId="43" applyFont="1" applyFill="1" applyBorder="1" applyAlignment="1">
      <alignment horizontal="center" vertical="center" wrapText="1"/>
    </xf>
    <xf numFmtId="0" fontId="21" fillId="0" borderId="11" xfId="43" applyFont="1" applyBorder="1" applyAlignment="1"/>
    <xf numFmtId="0" fontId="27" fillId="0" borderId="0" xfId="0" applyFont="1" applyAlignment="1">
      <alignment wrapText="1"/>
    </xf>
    <xf numFmtId="0" fontId="20" fillId="37" borderId="11" xfId="43" applyFont="1" applyFill="1" applyBorder="1" applyAlignment="1">
      <alignment horizontal="center"/>
    </xf>
    <xf numFmtId="0" fontId="21" fillId="33" borderId="17" xfId="43" applyFont="1" applyFill="1" applyBorder="1" applyAlignment="1"/>
    <xf numFmtId="3" fontId="21" fillId="33" borderId="11" xfId="43" applyNumberFormat="1" applyFont="1" applyFill="1" applyBorder="1" applyAlignment="1">
      <alignment wrapText="1"/>
    </xf>
    <xf numFmtId="10" fontId="21" fillId="33" borderId="11" xfId="43" applyNumberFormat="1" applyFont="1" applyFill="1" applyBorder="1" applyAlignment="1">
      <alignment horizontal="center" wrapText="1"/>
    </xf>
    <xf numFmtId="3" fontId="21" fillId="33" borderId="11" xfId="43" applyNumberFormat="1" applyFont="1" applyFill="1" applyBorder="1" applyAlignment="1">
      <alignment horizontal="center" wrapText="1"/>
    </xf>
    <xf numFmtId="0" fontId="20" fillId="37" borderId="11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/>
    </xf>
    <xf numFmtId="0" fontId="36" fillId="37" borderId="36" xfId="0" applyFont="1" applyFill="1" applyBorder="1" applyAlignment="1">
      <alignment horizontal="center" vertical="center" wrapText="1"/>
    </xf>
    <xf numFmtId="0" fontId="36" fillId="37" borderId="14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vertical="center" wrapText="1"/>
    </xf>
    <xf numFmtId="0" fontId="18" fillId="0" borderId="40" xfId="0" applyFont="1" applyBorder="1" applyAlignment="1">
      <alignment wrapText="1"/>
    </xf>
    <xf numFmtId="0" fontId="34" fillId="0" borderId="29" xfId="0" applyFont="1" applyFill="1" applyBorder="1" applyAlignment="1">
      <alignment wrapText="1"/>
    </xf>
    <xf numFmtId="0" fontId="20" fillId="37" borderId="0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 wrapText="1"/>
    </xf>
    <xf numFmtId="3" fontId="34" fillId="0" borderId="11" xfId="0" applyNumberFormat="1" applyFont="1" applyFill="1" applyBorder="1" applyAlignment="1">
      <alignment horizontal="center" vertical="center" wrapText="1"/>
    </xf>
    <xf numFmtId="3" fontId="32" fillId="36" borderId="11" xfId="0" applyNumberFormat="1" applyFont="1" applyFill="1" applyBorder="1" applyAlignment="1">
      <alignment horizontal="center" vertical="center" wrapText="1"/>
    </xf>
    <xf numFmtId="164" fontId="32" fillId="36" borderId="11" xfId="1" applyNumberFormat="1" applyFont="1" applyFill="1" applyBorder="1" applyAlignment="1">
      <alignment horizontal="center" vertical="center" wrapText="1"/>
    </xf>
    <xf numFmtId="3" fontId="32" fillId="36" borderId="11" xfId="0" applyNumberFormat="1" applyFont="1" applyFill="1" applyBorder="1" applyAlignment="1">
      <alignment horizontal="center" vertical="center"/>
    </xf>
    <xf numFmtId="0" fontId="32" fillId="36" borderId="13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3" fontId="32" fillId="33" borderId="29" xfId="0" applyNumberFormat="1" applyFont="1" applyFill="1" applyBorder="1" applyAlignment="1">
      <alignment horizontal="right" vertical="center"/>
    </xf>
    <xf numFmtId="164" fontId="34" fillId="0" borderId="36" xfId="1" applyNumberFormat="1" applyFont="1" applyFill="1" applyBorder="1" applyAlignment="1">
      <alignment horizontal="right" vertical="center"/>
    </xf>
    <xf numFmtId="3" fontId="35" fillId="0" borderId="29" xfId="0" applyNumberFormat="1" applyFont="1" applyFill="1" applyBorder="1" applyAlignment="1">
      <alignment horizontal="right"/>
    </xf>
    <xf numFmtId="3" fontId="35" fillId="35" borderId="29" xfId="0" applyNumberFormat="1" applyFont="1" applyFill="1" applyBorder="1" applyAlignment="1">
      <alignment horizontal="right"/>
    </xf>
    <xf numFmtId="165" fontId="35" fillId="0" borderId="36" xfId="0" applyNumberFormat="1" applyFont="1" applyFill="1" applyBorder="1" applyAlignment="1">
      <alignment horizontal="right"/>
    </xf>
    <xf numFmtId="165" fontId="35" fillId="35" borderId="36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3" fontId="35" fillId="35" borderId="12" xfId="0" applyNumberFormat="1" applyFont="1" applyFill="1" applyBorder="1" applyAlignment="1">
      <alignment horizontal="right"/>
    </xf>
    <xf numFmtId="0" fontId="35" fillId="0" borderId="36" xfId="0" applyFont="1" applyFill="1" applyBorder="1" applyAlignment="1">
      <alignment horizontal="right"/>
    </xf>
    <xf numFmtId="0" fontId="32" fillId="33" borderId="12" xfId="0" applyFont="1" applyFill="1" applyBorder="1" applyAlignment="1">
      <alignment wrapText="1"/>
    </xf>
    <xf numFmtId="3" fontId="33" fillId="33" borderId="12" xfId="0" applyNumberFormat="1" applyFont="1" applyFill="1" applyBorder="1" applyAlignment="1">
      <alignment horizontal="right"/>
    </xf>
    <xf numFmtId="3" fontId="33" fillId="35" borderId="12" xfId="0" applyNumberFormat="1" applyFont="1" applyFill="1" applyBorder="1" applyAlignment="1">
      <alignment horizontal="right"/>
    </xf>
    <xf numFmtId="0" fontId="32" fillId="33" borderId="36" xfId="0" applyFont="1" applyFill="1" applyBorder="1" applyAlignment="1">
      <alignment wrapText="1"/>
    </xf>
    <xf numFmtId="165" fontId="33" fillId="33" borderId="36" xfId="0" applyNumberFormat="1" applyFont="1" applyFill="1" applyBorder="1" applyAlignment="1">
      <alignment horizontal="right"/>
    </xf>
    <xf numFmtId="165" fontId="33" fillId="35" borderId="36" xfId="0" applyNumberFormat="1" applyFont="1" applyFill="1" applyBorder="1" applyAlignment="1">
      <alignment horizontal="right"/>
    </xf>
    <xf numFmtId="10" fontId="18" fillId="0" borderId="0" xfId="1" applyNumberFormat="1" applyFont="1" applyAlignment="1">
      <alignment wrapText="1"/>
    </xf>
    <xf numFmtId="0" fontId="20" fillId="37" borderId="14" xfId="0" applyFont="1" applyFill="1" applyBorder="1" applyAlignment="1">
      <alignment horizontal="center" vertical="center" wrapText="1"/>
    </xf>
    <xf numFmtId="3" fontId="32" fillId="0" borderId="13" xfId="0" applyNumberFormat="1" applyFont="1" applyFill="1" applyBorder="1" applyAlignment="1">
      <alignment vertical="center"/>
    </xf>
    <xf numFmtId="3" fontId="32" fillId="0" borderId="17" xfId="0" applyNumberFormat="1" applyFont="1" applyFill="1" applyBorder="1" applyAlignment="1">
      <alignment vertical="center"/>
    </xf>
    <xf numFmtId="0" fontId="19" fillId="0" borderId="11" xfId="0" applyFont="1" applyBorder="1" applyAlignment="1">
      <alignment wrapText="1"/>
    </xf>
    <xf numFmtId="166" fontId="19" fillId="0" borderId="11" xfId="0" applyNumberFormat="1" applyFont="1" applyBorder="1" applyAlignment="1">
      <alignment horizontal="right" wrapText="1"/>
    </xf>
    <xf numFmtId="166" fontId="19" fillId="0" borderId="11" xfId="0" applyNumberFormat="1" applyFont="1" applyBorder="1" applyAlignment="1">
      <alignment horizontal="right" vertical="center" wrapText="1"/>
    </xf>
    <xf numFmtId="0" fontId="21" fillId="38" borderId="11" xfId="0" applyFont="1" applyFill="1" applyBorder="1" applyAlignment="1">
      <alignment wrapText="1"/>
    </xf>
    <xf numFmtId="166" fontId="21" fillId="38" borderId="11" xfId="0" applyNumberFormat="1" applyFont="1" applyFill="1" applyBorder="1" applyAlignment="1">
      <alignment horizontal="right" wrapText="1"/>
    </xf>
    <xf numFmtId="166" fontId="21" fillId="38" borderId="11" xfId="0" applyNumberFormat="1" applyFont="1" applyFill="1" applyBorder="1" applyAlignment="1">
      <alignment horizontal="right" vertical="center" wrapText="1"/>
    </xf>
    <xf numFmtId="0" fontId="21" fillId="33" borderId="11" xfId="0" applyFont="1" applyFill="1" applyBorder="1" applyAlignment="1">
      <alignment wrapText="1"/>
    </xf>
    <xf numFmtId="166" fontId="21" fillId="33" borderId="11" xfId="0" applyNumberFormat="1" applyFont="1" applyFill="1" applyBorder="1" applyAlignment="1">
      <alignment horizontal="right" wrapText="1"/>
    </xf>
    <xf numFmtId="166" fontId="21" fillId="33" borderId="11" xfId="0" applyNumberFormat="1" applyFont="1" applyFill="1" applyBorder="1" applyAlignment="1">
      <alignment horizontal="right" vertical="center" wrapText="1"/>
    </xf>
    <xf numFmtId="166" fontId="19" fillId="0" borderId="11" xfId="0" applyNumberFormat="1" applyFont="1" applyBorder="1" applyAlignment="1">
      <alignment wrapText="1"/>
    </xf>
    <xf numFmtId="0" fontId="19" fillId="0" borderId="12" xfId="0" applyFont="1" applyBorder="1" applyAlignment="1">
      <alignment wrapText="1"/>
    </xf>
    <xf numFmtId="166" fontId="19" fillId="0" borderId="12" xfId="0" applyNumberFormat="1" applyFont="1" applyBorder="1" applyAlignment="1">
      <alignment horizontal="right" wrapText="1"/>
    </xf>
    <xf numFmtId="166" fontId="19" fillId="0" borderId="12" xfId="0" applyNumberFormat="1" applyFont="1" applyBorder="1" applyAlignment="1">
      <alignment horizontal="right" vertical="center" wrapText="1"/>
    </xf>
    <xf numFmtId="166" fontId="19" fillId="0" borderId="12" xfId="0" applyNumberFormat="1" applyFont="1" applyBorder="1" applyAlignment="1">
      <alignment wrapText="1"/>
    </xf>
    <xf numFmtId="0" fontId="19" fillId="0" borderId="29" xfId="0" applyFont="1" applyBorder="1" applyAlignment="1">
      <alignment wrapText="1"/>
    </xf>
    <xf numFmtId="166" fontId="19" fillId="0" borderId="29" xfId="0" applyNumberFormat="1" applyFont="1" applyBorder="1" applyAlignment="1">
      <alignment horizontal="right" wrapText="1"/>
    </xf>
    <xf numFmtId="166" fontId="19" fillId="0" borderId="29" xfId="0" applyNumberFormat="1" applyFont="1" applyBorder="1" applyAlignment="1">
      <alignment horizontal="right" vertical="center" wrapText="1"/>
    </xf>
    <xf numFmtId="166" fontId="19" fillId="0" borderId="29" xfId="0" applyNumberFormat="1" applyFont="1" applyBorder="1" applyAlignment="1">
      <alignment wrapText="1"/>
    </xf>
    <xf numFmtId="0" fontId="19" fillId="0" borderId="36" xfId="0" applyFont="1" applyBorder="1" applyAlignment="1">
      <alignment wrapText="1"/>
    </xf>
    <xf numFmtId="164" fontId="19" fillId="0" borderId="36" xfId="1" applyNumberFormat="1" applyFont="1" applyBorder="1" applyAlignment="1">
      <alignment horizontal="right" wrapText="1"/>
    </xf>
    <xf numFmtId="164" fontId="19" fillId="0" borderId="36" xfId="1" applyNumberFormat="1" applyFont="1" applyBorder="1" applyAlignment="1">
      <alignment horizontal="right" vertical="center" wrapText="1"/>
    </xf>
    <xf numFmtId="164" fontId="19" fillId="0" borderId="36" xfId="1" applyNumberFormat="1" applyFont="1" applyBorder="1" applyAlignment="1">
      <alignment wrapText="1"/>
    </xf>
    <xf numFmtId="0" fontId="21" fillId="38" borderId="12" xfId="0" applyFont="1" applyFill="1" applyBorder="1" applyAlignment="1">
      <alignment wrapText="1"/>
    </xf>
    <xf numFmtId="166" fontId="21" fillId="38" borderId="12" xfId="0" applyNumberFormat="1" applyFont="1" applyFill="1" applyBorder="1" applyAlignment="1">
      <alignment horizontal="right" wrapText="1"/>
    </xf>
    <xf numFmtId="166" fontId="21" fillId="38" borderId="12" xfId="0" applyNumberFormat="1" applyFont="1" applyFill="1" applyBorder="1" applyAlignment="1">
      <alignment horizontal="right" vertical="center" wrapText="1"/>
    </xf>
    <xf numFmtId="0" fontId="21" fillId="38" borderId="36" xfId="0" applyFont="1" applyFill="1" applyBorder="1" applyAlignment="1">
      <alignment wrapText="1"/>
    </xf>
    <xf numFmtId="164" fontId="21" fillId="38" borderId="36" xfId="1" applyNumberFormat="1" applyFont="1" applyFill="1" applyBorder="1" applyAlignment="1">
      <alignment horizontal="right" wrapText="1"/>
    </xf>
    <xf numFmtId="164" fontId="21" fillId="38" borderId="36" xfId="1" applyNumberFormat="1" applyFont="1" applyFill="1" applyBorder="1" applyAlignment="1">
      <alignment horizontal="right" vertical="center" wrapText="1"/>
    </xf>
    <xf numFmtId="166" fontId="21" fillId="38" borderId="12" xfId="0" applyNumberFormat="1" applyFont="1" applyFill="1" applyBorder="1" applyAlignment="1">
      <alignment wrapText="1"/>
    </xf>
    <xf numFmtId="166" fontId="21" fillId="38" borderId="11" xfId="0" applyNumberFormat="1" applyFont="1" applyFill="1" applyBorder="1" applyAlignment="1">
      <alignment wrapText="1"/>
    </xf>
    <xf numFmtId="164" fontId="21" fillId="38" borderId="36" xfId="1" applyNumberFormat="1" applyFont="1" applyFill="1" applyBorder="1" applyAlignment="1">
      <alignment wrapText="1"/>
    </xf>
    <xf numFmtId="0" fontId="21" fillId="33" borderId="29" xfId="0" applyFont="1" applyFill="1" applyBorder="1" applyAlignment="1">
      <alignment wrapText="1"/>
    </xf>
    <xf numFmtId="166" fontId="21" fillId="33" borderId="29" xfId="0" applyNumberFormat="1" applyFont="1" applyFill="1" applyBorder="1" applyAlignment="1">
      <alignment horizontal="right" wrapText="1"/>
    </xf>
    <xf numFmtId="166" fontId="21" fillId="33" borderId="29" xfId="0" applyNumberFormat="1" applyFont="1" applyFill="1" applyBorder="1" applyAlignment="1">
      <alignment horizontal="right" vertical="center" wrapText="1"/>
    </xf>
    <xf numFmtId="0" fontId="21" fillId="33" borderId="36" xfId="0" applyFont="1" applyFill="1" applyBorder="1" applyAlignment="1">
      <alignment wrapText="1"/>
    </xf>
    <xf numFmtId="164" fontId="21" fillId="33" borderId="36" xfId="1" applyNumberFormat="1" applyFont="1" applyFill="1" applyBorder="1" applyAlignment="1">
      <alignment horizontal="right" wrapText="1"/>
    </xf>
    <xf numFmtId="164" fontId="21" fillId="33" borderId="36" xfId="1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wrapText="1"/>
    </xf>
    <xf numFmtId="0" fontId="13" fillId="37" borderId="14" xfId="43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/>
    <xf numFmtId="3" fontId="37" fillId="35" borderId="14" xfId="0" applyNumberFormat="1" applyFont="1" applyFill="1" applyBorder="1" applyAlignment="1"/>
    <xf numFmtId="3" fontId="33" fillId="36" borderId="29" xfId="0" applyNumberFormat="1" applyFont="1" applyFill="1" applyBorder="1" applyAlignment="1"/>
    <xf numFmtId="0" fontId="40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/>
    <xf numFmtId="3" fontId="44" fillId="0" borderId="0" xfId="0" applyNumberFormat="1" applyFont="1" applyAlignment="1">
      <alignment wrapText="1"/>
    </xf>
    <xf numFmtId="0" fontId="44" fillId="0" borderId="0" xfId="43" applyFont="1" applyAlignment="1">
      <alignment wrapText="1"/>
    </xf>
    <xf numFmtId="164" fontId="44" fillId="0" borderId="0" xfId="1" applyNumberFormat="1" applyFont="1" applyAlignment="1">
      <alignment wrapText="1"/>
    </xf>
    <xf numFmtId="0" fontId="33" fillId="0" borderId="33" xfId="0" applyFont="1" applyFill="1" applyBorder="1" applyAlignment="1">
      <alignment horizontal="left" vertical="center" wrapText="1"/>
    </xf>
    <xf numFmtId="0" fontId="33" fillId="0" borderId="34" xfId="0" applyFont="1" applyFill="1" applyBorder="1" applyAlignment="1">
      <alignment horizontal="left" vertical="center" wrapText="1"/>
    </xf>
    <xf numFmtId="0" fontId="33" fillId="0" borderId="35" xfId="0" applyFont="1" applyFill="1" applyBorder="1" applyAlignment="1">
      <alignment horizontal="left" vertical="center" wrapText="1"/>
    </xf>
    <xf numFmtId="0" fontId="40" fillId="35" borderId="0" xfId="0" applyFont="1" applyFill="1" applyBorder="1" applyAlignment="1">
      <alignment horizontal="left" vertical="center" wrapText="1"/>
    </xf>
    <xf numFmtId="0" fontId="38" fillId="0" borderId="4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3" fillId="36" borderId="12" xfId="0" applyFont="1" applyFill="1" applyBorder="1" applyAlignment="1">
      <alignment horizontal="left" vertical="center"/>
    </xf>
    <xf numFmtId="0" fontId="33" fillId="36" borderId="29" xfId="0" applyFont="1" applyFill="1" applyBorder="1" applyAlignment="1">
      <alignment horizontal="left" vertical="center"/>
    </xf>
    <xf numFmtId="0" fontId="33" fillId="36" borderId="36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left" vertical="center" wrapText="1"/>
    </xf>
    <xf numFmtId="0" fontId="33" fillId="0" borderId="29" xfId="0" applyFont="1" applyFill="1" applyBorder="1" applyAlignment="1">
      <alignment horizontal="left" vertical="center" wrapText="1"/>
    </xf>
    <xf numFmtId="0" fontId="33" fillId="0" borderId="36" xfId="0" applyFont="1" applyFill="1" applyBorder="1" applyAlignment="1">
      <alignment horizontal="left" vertical="center" wrapText="1"/>
    </xf>
    <xf numFmtId="0" fontId="39" fillId="35" borderId="0" xfId="43" applyFont="1" applyFill="1" applyAlignment="1">
      <alignment horizontal="left" vertical="center" wrapText="1"/>
    </xf>
    <xf numFmtId="0" fontId="40" fillId="35" borderId="0" xfId="43" applyFont="1" applyFill="1" applyAlignment="1">
      <alignment horizontal="left" vertical="center" wrapText="1"/>
    </xf>
    <xf numFmtId="0" fontId="20" fillId="37" borderId="27" xfId="0" applyFont="1" applyFill="1" applyBorder="1" applyAlignment="1">
      <alignment horizontal="center" vertical="center"/>
    </xf>
    <xf numFmtId="0" fontId="20" fillId="37" borderId="26" xfId="0" applyFont="1" applyFill="1" applyBorder="1" applyAlignment="1">
      <alignment horizontal="center" vertical="center"/>
    </xf>
    <xf numFmtId="0" fontId="20" fillId="37" borderId="16" xfId="0" applyFont="1" applyFill="1" applyBorder="1" applyAlignment="1">
      <alignment horizontal="center" vertical="center"/>
    </xf>
    <xf numFmtId="0" fontId="20" fillId="37" borderId="14" xfId="0" applyFont="1" applyFill="1" applyBorder="1" applyAlignment="1">
      <alignment horizontal="center" vertical="center"/>
    </xf>
    <xf numFmtId="0" fontId="20" fillId="37" borderId="29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/>
    </xf>
    <xf numFmtId="0" fontId="20" fillId="37" borderId="17" xfId="0" applyFont="1" applyFill="1" applyBorder="1" applyAlignment="1">
      <alignment horizontal="center" vertical="center"/>
    </xf>
    <xf numFmtId="0" fontId="38" fillId="0" borderId="4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36" xfId="0" applyFont="1" applyFill="1" applyBorder="1" applyAlignment="1">
      <alignment horizontal="left" vertical="center" wrapText="1"/>
    </xf>
    <xf numFmtId="0" fontId="32" fillId="33" borderId="12" xfId="0" applyFont="1" applyFill="1" applyBorder="1" applyAlignment="1">
      <alignment horizontal="left" vertical="center"/>
    </xf>
    <xf numFmtId="0" fontId="32" fillId="33" borderId="11" xfId="0" applyFont="1" applyFill="1" applyBorder="1" applyAlignment="1">
      <alignment horizontal="left" vertical="center"/>
    </xf>
    <xf numFmtId="0" fontId="32" fillId="33" borderId="36" xfId="0" applyFont="1" applyFill="1" applyBorder="1" applyAlignment="1">
      <alignment horizontal="left" vertical="center"/>
    </xf>
    <xf numFmtId="0" fontId="36" fillId="37" borderId="37" xfId="0" applyFont="1" applyFill="1" applyBorder="1" applyAlignment="1">
      <alignment horizontal="center" vertical="center" wrapText="1"/>
    </xf>
    <xf numFmtId="0" fontId="36" fillId="37" borderId="3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32" fillId="36" borderId="13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3" fontId="32" fillId="0" borderId="13" xfId="0" applyNumberFormat="1" applyFont="1" applyFill="1" applyBorder="1" applyAlignment="1">
      <alignment horizontal="left" vertical="center" wrapText="1"/>
    </xf>
    <xf numFmtId="3" fontId="32" fillId="0" borderId="17" xfId="0" applyNumberFormat="1" applyFont="1" applyFill="1" applyBorder="1" applyAlignment="1">
      <alignment horizontal="left" vertical="center" wrapText="1"/>
    </xf>
    <xf numFmtId="0" fontId="40" fillId="35" borderId="0" xfId="0" applyFont="1" applyFill="1" applyAlignment="1">
      <alignment horizontal="left" vertical="center" wrapText="1"/>
    </xf>
    <xf numFmtId="3" fontId="32" fillId="0" borderId="28" xfId="0" applyNumberFormat="1" applyFont="1" applyFill="1" applyBorder="1" applyAlignment="1">
      <alignment horizontal="left" vertical="center" wrapText="1"/>
    </xf>
    <xf numFmtId="3" fontId="32" fillId="0" borderId="31" xfId="0" applyNumberFormat="1" applyFont="1" applyFill="1" applyBorder="1" applyAlignment="1">
      <alignment horizontal="left" vertical="center" wrapText="1"/>
    </xf>
    <xf numFmtId="0" fontId="20" fillId="37" borderId="32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 wrapText="1"/>
    </xf>
    <xf numFmtId="0" fontId="20" fillId="37" borderId="17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top" wrapText="1"/>
    </xf>
    <xf numFmtId="0" fontId="31" fillId="0" borderId="34" xfId="0" applyFont="1" applyBorder="1" applyAlignment="1">
      <alignment horizontal="left" vertical="top" wrapText="1"/>
    </xf>
    <xf numFmtId="0" fontId="31" fillId="0" borderId="35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41" fillId="0" borderId="33" xfId="0" applyFont="1" applyBorder="1" applyAlignment="1">
      <alignment horizontal="left" vertical="top"/>
    </xf>
    <xf numFmtId="0" fontId="41" fillId="0" borderId="34" xfId="0" applyFont="1" applyBorder="1" applyAlignment="1">
      <alignment horizontal="left" vertical="top"/>
    </xf>
    <xf numFmtId="0" fontId="41" fillId="0" borderId="35" xfId="0" applyFont="1" applyBorder="1" applyAlignment="1">
      <alignment horizontal="left" vertical="top"/>
    </xf>
    <xf numFmtId="0" fontId="20" fillId="37" borderId="28" xfId="0" applyFont="1" applyFill="1" applyBorder="1" applyAlignment="1">
      <alignment horizontal="center" vertical="center" wrapText="1"/>
    </xf>
    <xf numFmtId="0" fontId="20" fillId="37" borderId="41" xfId="0" applyFont="1" applyFill="1" applyBorder="1" applyAlignment="1">
      <alignment horizontal="center" vertical="center" wrapText="1"/>
    </xf>
    <xf numFmtId="0" fontId="20" fillId="37" borderId="31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top" wrapText="1"/>
    </xf>
    <xf numFmtId="0" fontId="21" fillId="38" borderId="33" xfId="0" applyFont="1" applyFill="1" applyBorder="1" applyAlignment="1">
      <alignment horizontal="left" vertical="center" wrapText="1"/>
    </xf>
    <xf numFmtId="0" fontId="21" fillId="38" borderId="34" xfId="0" applyFont="1" applyFill="1" applyBorder="1" applyAlignment="1">
      <alignment horizontal="left" vertical="center" wrapText="1"/>
    </xf>
    <xf numFmtId="0" fontId="21" fillId="38" borderId="35" xfId="0" applyFont="1" applyFill="1" applyBorder="1" applyAlignment="1">
      <alignment horizontal="left" vertical="center" wrapText="1"/>
    </xf>
    <xf numFmtId="0" fontId="21" fillId="33" borderId="44" xfId="0" applyFont="1" applyFill="1" applyBorder="1" applyAlignment="1">
      <alignment horizontal="left" vertical="center" wrapText="1"/>
    </xf>
    <xf numFmtId="0" fontId="21" fillId="33" borderId="45" xfId="0" applyFont="1" applyFill="1" applyBorder="1" applyAlignment="1">
      <alignment horizontal="left" vertical="center" wrapText="1"/>
    </xf>
    <xf numFmtId="0" fontId="21" fillId="33" borderId="32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21" fillId="33" borderId="42" xfId="0" applyFont="1" applyFill="1" applyBorder="1" applyAlignment="1">
      <alignment horizontal="left" vertical="center" wrapText="1"/>
    </xf>
    <xf numFmtId="0" fontId="21" fillId="33" borderId="43" xfId="0" applyFont="1" applyFill="1" applyBorder="1" applyAlignment="1">
      <alignment horizontal="left" vertical="center" wrapText="1"/>
    </xf>
    <xf numFmtId="0" fontId="33" fillId="33" borderId="12" xfId="0" applyFont="1" applyFill="1" applyBorder="1" applyAlignment="1">
      <alignment horizontal="left" vertical="center"/>
    </xf>
    <xf numFmtId="0" fontId="33" fillId="33" borderId="11" xfId="0" applyFont="1" applyFill="1" applyBorder="1" applyAlignment="1">
      <alignment horizontal="left" vertical="center"/>
    </xf>
    <xf numFmtId="0" fontId="33" fillId="33" borderId="36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0" fontId="33" fillId="0" borderId="36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/>
    </xf>
    <xf numFmtId="0" fontId="20" fillId="34" borderId="30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0" fontId="32" fillId="33" borderId="33" xfId="0" applyFont="1" applyFill="1" applyBorder="1" applyAlignment="1">
      <alignment horizontal="left" vertical="center" wrapText="1"/>
    </xf>
    <xf numFmtId="0" fontId="32" fillId="33" borderId="34" xfId="0" applyFont="1" applyFill="1" applyBorder="1" applyAlignment="1">
      <alignment horizontal="left" vertical="center" wrapText="1"/>
    </xf>
    <xf numFmtId="0" fontId="32" fillId="33" borderId="35" xfId="0" applyFont="1" applyFill="1" applyBorder="1" applyAlignment="1">
      <alignment horizontal="left" vertical="center" wrapText="1"/>
    </xf>
    <xf numFmtId="0" fontId="34" fillId="0" borderId="33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>
      <alignment horizontal="left" vertical="center" wrapText="1"/>
    </xf>
    <xf numFmtId="0" fontId="34" fillId="0" borderId="35" xfId="0" applyFont="1" applyFill="1" applyBorder="1" applyAlignment="1">
      <alignment horizontal="left"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PE" sz="1400" baseline="0"/>
              <a:t>Gráfico N° 01: </a:t>
            </a:r>
            <a:r>
              <a:rPr lang="es-PE" sz="1400"/>
              <a:t>EJECUCIÓN PRESUPUESTAL POR PROGRAMA PRESUPUESTAL Y UNIDAD EJECUTORA,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304612103689541E-2"/>
          <c:y val="0.16938455299479474"/>
          <c:w val="0.78490272138238748"/>
          <c:h val="0.52794599613325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PREP_POR_PP!$AG$42</c:f>
              <c:strCache>
                <c:ptCount val="1"/>
                <c:pt idx="0">
                  <c:v>PIM 2015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PREP_POR_PP!$AF$43:$AF$51</c:f>
              <c:strCache>
                <c:ptCount val="9"/>
                <c:pt idx="0">
                  <c:v>0001 PROGRAMA ARTICULADO NUTRICIONAL</c:v>
                </c:pt>
                <c:pt idx="1">
                  <c:v>0002 SALUD MATERNO NEONATAL</c:v>
                </c:pt>
                <c:pt idx="2">
                  <c:v>0016 TBC-VIH/SIDA</c:v>
                </c:pt>
                <c:pt idx="3">
                  <c:v>0017 ENFERMEDADES METAXENICAS Y ZOONOSIS</c:v>
                </c:pt>
                <c:pt idx="4">
                  <c:v>0018 ENFERMEDADES NO TRANSMISIBLES</c:v>
                </c:pt>
                <c:pt idx="5">
                  <c:v>0024 PREVENCION Y CONTROL DEL CANCER</c:v>
                </c:pt>
                <c:pt idx="6">
                  <c:v>0068 REDUCCION DE VULNERABILIDAD Y ATENCION DE EMERGENCIAS POR DESASTRES</c:v>
                </c:pt>
                <c:pt idx="7">
                  <c:v>0104 REDUCCION DE LA MORTALIDAD POR EMERGENCIAS Y URGENCIAS MEDICAS</c:v>
                </c:pt>
                <c:pt idx="8">
                  <c:v>0129 PREVENCION Y MANEJO DE CONDICIONES SECUNDARIAS DE SALUD EN PERSONAS CON DISCAPACIDAD</c:v>
                </c:pt>
              </c:strCache>
            </c:strRef>
          </c:cat>
          <c:val>
            <c:numRef>
              <c:f>PREP_POR_PP!$AG$43:$AG$51</c:f>
              <c:numCache>
                <c:formatCode>#,##0</c:formatCode>
                <c:ptCount val="9"/>
                <c:pt idx="0">
                  <c:v>92182008</c:v>
                </c:pt>
                <c:pt idx="1">
                  <c:v>80299954</c:v>
                </c:pt>
                <c:pt idx="2">
                  <c:v>19036464</c:v>
                </c:pt>
                <c:pt idx="3">
                  <c:v>11833134</c:v>
                </c:pt>
                <c:pt idx="4">
                  <c:v>17680719</c:v>
                </c:pt>
                <c:pt idx="5">
                  <c:v>12706301</c:v>
                </c:pt>
                <c:pt idx="6">
                  <c:v>5487900</c:v>
                </c:pt>
                <c:pt idx="7">
                  <c:v>5292328</c:v>
                </c:pt>
                <c:pt idx="8">
                  <c:v>313611</c:v>
                </c:pt>
              </c:numCache>
            </c:numRef>
          </c:val>
        </c:ser>
        <c:ser>
          <c:idx val="2"/>
          <c:order val="1"/>
          <c:tx>
            <c:strRef>
              <c:f>PREP_POR_PP!$AH$42</c:f>
              <c:strCache>
                <c:ptCount val="1"/>
                <c:pt idx="0">
                  <c:v>EJEC 2015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PREP_POR_PP!$AF$43:$AF$51</c:f>
              <c:strCache>
                <c:ptCount val="9"/>
                <c:pt idx="0">
                  <c:v>0001 PROGRAMA ARTICULADO NUTRICIONAL</c:v>
                </c:pt>
                <c:pt idx="1">
                  <c:v>0002 SALUD MATERNO NEONATAL</c:v>
                </c:pt>
                <c:pt idx="2">
                  <c:v>0016 TBC-VIH/SIDA</c:v>
                </c:pt>
                <c:pt idx="3">
                  <c:v>0017 ENFERMEDADES METAXENICAS Y ZOONOSIS</c:v>
                </c:pt>
                <c:pt idx="4">
                  <c:v>0018 ENFERMEDADES NO TRANSMISIBLES</c:v>
                </c:pt>
                <c:pt idx="5">
                  <c:v>0024 PREVENCION Y CONTROL DEL CANCER</c:v>
                </c:pt>
                <c:pt idx="6">
                  <c:v>0068 REDUCCION DE VULNERABILIDAD Y ATENCION DE EMERGENCIAS POR DESASTRES</c:v>
                </c:pt>
                <c:pt idx="7">
                  <c:v>0104 REDUCCION DE LA MORTALIDAD POR EMERGENCIAS Y URGENCIAS MEDICAS</c:v>
                </c:pt>
                <c:pt idx="8">
                  <c:v>0129 PREVENCION Y MANEJO DE CONDICIONES SECUNDARIAS DE SALUD EN PERSONAS CON DISCAPACIDAD</c:v>
                </c:pt>
              </c:strCache>
            </c:strRef>
          </c:cat>
          <c:val>
            <c:numRef>
              <c:f>PREP_POR_PP!$AH$43:$AH$51</c:f>
              <c:numCache>
                <c:formatCode>General</c:formatCode>
                <c:ptCount val="9"/>
                <c:pt idx="0">
                  <c:v>90612573</c:v>
                </c:pt>
                <c:pt idx="1">
                  <c:v>77359051</c:v>
                </c:pt>
                <c:pt idx="2">
                  <c:v>18737303</c:v>
                </c:pt>
                <c:pt idx="3">
                  <c:v>11784590</c:v>
                </c:pt>
                <c:pt idx="4">
                  <c:v>17331860</c:v>
                </c:pt>
                <c:pt idx="5">
                  <c:v>12320963</c:v>
                </c:pt>
                <c:pt idx="6">
                  <c:v>5149921</c:v>
                </c:pt>
                <c:pt idx="7">
                  <c:v>5275197</c:v>
                </c:pt>
                <c:pt idx="8">
                  <c:v>313372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35680"/>
        <c:axId val="67337216"/>
      </c:barChart>
      <c:lineChart>
        <c:grouping val="standard"/>
        <c:varyColors val="0"/>
        <c:ser>
          <c:idx val="1"/>
          <c:order val="2"/>
          <c:tx>
            <c:strRef>
              <c:f>PREP_POR_PP!$AI$42</c:f>
              <c:strCache>
                <c:ptCount val="1"/>
                <c:pt idx="0">
                  <c:v>% EJEC 2015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8.3099248187405907E-3"/>
                  <c:y val="-1.8455480457579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902720006764199E-2"/>
                  <c:y val="5.7384347251264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PREP_POR_PP!$AF$43:$AF$51</c:f>
              <c:strCache>
                <c:ptCount val="9"/>
                <c:pt idx="0">
                  <c:v>0001 PROGRAMA ARTICULADO NUTRICIONAL</c:v>
                </c:pt>
                <c:pt idx="1">
                  <c:v>0002 SALUD MATERNO NEONATAL</c:v>
                </c:pt>
                <c:pt idx="2">
                  <c:v>0016 TBC-VIH/SIDA</c:v>
                </c:pt>
                <c:pt idx="3">
                  <c:v>0017 ENFERMEDADES METAXENICAS Y ZOONOSIS</c:v>
                </c:pt>
                <c:pt idx="4">
                  <c:v>0018 ENFERMEDADES NO TRANSMISIBLES</c:v>
                </c:pt>
                <c:pt idx="5">
                  <c:v>0024 PREVENCION Y CONTROL DEL CANCER</c:v>
                </c:pt>
                <c:pt idx="6">
                  <c:v>0068 REDUCCION DE VULNERABILIDAD Y ATENCION DE EMERGENCIAS POR DESASTRES</c:v>
                </c:pt>
                <c:pt idx="7">
                  <c:v>0104 REDUCCION DE LA MORTALIDAD POR EMERGENCIAS Y URGENCIAS MEDICAS</c:v>
                </c:pt>
                <c:pt idx="8">
                  <c:v>0129 PREVENCION Y MANEJO DE CONDICIONES SECUNDARIAS DE SALUD EN PERSONAS CON DISCAPACIDAD</c:v>
                </c:pt>
              </c:strCache>
            </c:strRef>
          </c:cat>
          <c:val>
            <c:numRef>
              <c:f>PREP_POR_PP!$AI$43:$AI$51</c:f>
              <c:numCache>
                <c:formatCode>0.0%</c:formatCode>
                <c:ptCount val="9"/>
                <c:pt idx="0">
                  <c:v>0.98297460606412479</c:v>
                </c:pt>
                <c:pt idx="1">
                  <c:v>0.96337603132375393</c:v>
                </c:pt>
                <c:pt idx="2">
                  <c:v>0.98428484407608474</c:v>
                </c:pt>
                <c:pt idx="3">
                  <c:v>0.99589762103598256</c:v>
                </c:pt>
                <c:pt idx="4">
                  <c:v>0.98026895851916429</c:v>
                </c:pt>
                <c:pt idx="5">
                  <c:v>0.96967347145325777</c:v>
                </c:pt>
                <c:pt idx="6">
                  <c:v>0.93841378304998269</c:v>
                </c:pt>
                <c:pt idx="7">
                  <c:v>0.99676305021155154</c:v>
                </c:pt>
                <c:pt idx="8">
                  <c:v>0.99923790938455603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8736"/>
        <c:axId val="67347200"/>
      </c:lineChart>
      <c:catAx>
        <c:axId val="6733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PE"/>
          </a:p>
        </c:txPr>
        <c:crossAx val="67337216"/>
        <c:crosses val="autoZero"/>
        <c:auto val="1"/>
        <c:lblAlgn val="ctr"/>
        <c:lblOffset val="100"/>
        <c:noMultiLvlLbl val="0"/>
      </c:catAx>
      <c:valAx>
        <c:axId val="6733721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67335680"/>
        <c:crosses val="autoZero"/>
        <c:crossBetween val="between"/>
      </c:valAx>
      <c:valAx>
        <c:axId val="67347200"/>
        <c:scaling>
          <c:orientation val="minMax"/>
          <c:max val="1"/>
        </c:scaling>
        <c:delete val="0"/>
        <c:axPos val="r"/>
        <c:numFmt formatCode="0%" sourceLinked="0"/>
        <c:majorTickMark val="out"/>
        <c:minorTickMark val="none"/>
        <c:tickLblPos val="nextTo"/>
        <c:crossAx val="67348736"/>
        <c:crosses val="max"/>
        <c:crossBetween val="between"/>
      </c:valAx>
      <c:catAx>
        <c:axId val="6734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3472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549267883576824"/>
          <c:y val="0.33040244053738116"/>
          <c:w val="7.4794387710764701E-2"/>
          <c:h val="0.164061177267340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/>
              <a:t>Gráfico N° 06: 2.1 PERSONAL Y OBLIGACIONES SOCIALES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'21_GENÉRICATRIM'!$I$23</c:f>
              <c:strCache>
                <c:ptCount val="1"/>
                <c:pt idx="0">
                  <c:v>0785 SALUD CAJAMARCA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'21_GENÉRICATRIM'!$K$23:$V$23</c:f>
              <c:numCache>
                <c:formatCode>#,##0</c:formatCode>
                <c:ptCount val="12"/>
                <c:pt idx="0">
                  <c:v>980343</c:v>
                </c:pt>
                <c:pt idx="1">
                  <c:v>981711</c:v>
                </c:pt>
                <c:pt idx="2">
                  <c:v>1006813</c:v>
                </c:pt>
                <c:pt idx="3">
                  <c:v>1039962</c:v>
                </c:pt>
                <c:pt idx="4">
                  <c:v>1053257</c:v>
                </c:pt>
                <c:pt idx="5">
                  <c:v>936393</c:v>
                </c:pt>
                <c:pt idx="6">
                  <c:v>1192314</c:v>
                </c:pt>
                <c:pt idx="7">
                  <c:v>1483897</c:v>
                </c:pt>
                <c:pt idx="8">
                  <c:v>1026070</c:v>
                </c:pt>
                <c:pt idx="9">
                  <c:v>1221549</c:v>
                </c:pt>
                <c:pt idx="10">
                  <c:v>836731</c:v>
                </c:pt>
                <c:pt idx="11">
                  <c:v>1290636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'21_GENÉRICATRIM'!$I$24</c:f>
              <c:strCache>
                <c:ptCount val="1"/>
                <c:pt idx="0">
                  <c:v>0786 SALUD CHOTA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'21_GENÉRICATRIM'!$K$24:$V$24</c:f>
              <c:numCache>
                <c:formatCode>#,##0</c:formatCode>
                <c:ptCount val="12"/>
                <c:pt idx="0">
                  <c:v>349094</c:v>
                </c:pt>
                <c:pt idx="1">
                  <c:v>272202</c:v>
                </c:pt>
                <c:pt idx="2">
                  <c:v>280154</c:v>
                </c:pt>
                <c:pt idx="3">
                  <c:v>525261</c:v>
                </c:pt>
                <c:pt idx="4">
                  <c:v>285620</c:v>
                </c:pt>
                <c:pt idx="5">
                  <c:v>290264</c:v>
                </c:pt>
                <c:pt idx="6">
                  <c:v>342901</c:v>
                </c:pt>
                <c:pt idx="7">
                  <c:v>369220</c:v>
                </c:pt>
                <c:pt idx="8">
                  <c:v>317413</c:v>
                </c:pt>
                <c:pt idx="9">
                  <c:v>396351</c:v>
                </c:pt>
                <c:pt idx="10">
                  <c:v>675228</c:v>
                </c:pt>
                <c:pt idx="11">
                  <c:v>508044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'21_GENÉRICATRIM'!$I$25</c:f>
              <c:strCache>
                <c:ptCount val="1"/>
                <c:pt idx="0">
                  <c:v>0787 SALUD CUTERVO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'21_GENÉRICATRIM'!$K$25:$V$25</c:f>
              <c:numCache>
                <c:formatCode>#,##0</c:formatCode>
                <c:ptCount val="12"/>
                <c:pt idx="0">
                  <c:v>411639</c:v>
                </c:pt>
                <c:pt idx="1">
                  <c:v>397662</c:v>
                </c:pt>
                <c:pt idx="2">
                  <c:v>398696</c:v>
                </c:pt>
                <c:pt idx="3">
                  <c:v>447770</c:v>
                </c:pt>
                <c:pt idx="4">
                  <c:v>431177</c:v>
                </c:pt>
                <c:pt idx="5">
                  <c:v>470885</c:v>
                </c:pt>
                <c:pt idx="6">
                  <c:v>504431</c:v>
                </c:pt>
                <c:pt idx="7">
                  <c:v>511278</c:v>
                </c:pt>
                <c:pt idx="8">
                  <c:v>505713</c:v>
                </c:pt>
                <c:pt idx="9">
                  <c:v>493460</c:v>
                </c:pt>
                <c:pt idx="10">
                  <c:v>505749</c:v>
                </c:pt>
                <c:pt idx="11">
                  <c:v>657189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'21_GENÉRICATRIM'!$I$26</c:f>
              <c:strCache>
                <c:ptCount val="1"/>
                <c:pt idx="0">
                  <c:v>0788 SALUD JAEN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'21_GENÉRICATRIM'!$K$26:$V$26</c:f>
              <c:numCache>
                <c:formatCode>#,##0</c:formatCode>
                <c:ptCount val="12"/>
                <c:pt idx="0">
                  <c:v>336232</c:v>
                </c:pt>
                <c:pt idx="1">
                  <c:v>432872</c:v>
                </c:pt>
                <c:pt idx="2">
                  <c:v>264283</c:v>
                </c:pt>
                <c:pt idx="3">
                  <c:v>311493</c:v>
                </c:pt>
                <c:pt idx="4">
                  <c:v>365062</c:v>
                </c:pt>
                <c:pt idx="5">
                  <c:v>318702</c:v>
                </c:pt>
                <c:pt idx="6">
                  <c:v>255085</c:v>
                </c:pt>
                <c:pt idx="7">
                  <c:v>281216</c:v>
                </c:pt>
                <c:pt idx="8">
                  <c:v>395549</c:v>
                </c:pt>
                <c:pt idx="9">
                  <c:v>566305</c:v>
                </c:pt>
                <c:pt idx="10">
                  <c:v>473843</c:v>
                </c:pt>
                <c:pt idx="11">
                  <c:v>599967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'21_GENÉRICATRIM'!$I$27</c:f>
              <c:strCache>
                <c:ptCount val="1"/>
                <c:pt idx="0">
                  <c:v>0999 HOSPITAL CAJAMARCA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'21_GENÉRICATRIM'!$K$27:$V$27</c:f>
              <c:numCache>
                <c:formatCode>#,##0</c:formatCode>
                <c:ptCount val="12"/>
                <c:pt idx="0">
                  <c:v>838077</c:v>
                </c:pt>
                <c:pt idx="1">
                  <c:v>766407</c:v>
                </c:pt>
                <c:pt idx="2">
                  <c:v>638739</c:v>
                </c:pt>
                <c:pt idx="3">
                  <c:v>597070</c:v>
                </c:pt>
                <c:pt idx="4">
                  <c:v>495541</c:v>
                </c:pt>
                <c:pt idx="5">
                  <c:v>155754</c:v>
                </c:pt>
                <c:pt idx="6">
                  <c:v>1136017</c:v>
                </c:pt>
                <c:pt idx="7">
                  <c:v>407237</c:v>
                </c:pt>
                <c:pt idx="8">
                  <c:v>238728</c:v>
                </c:pt>
                <c:pt idx="9">
                  <c:v>123961</c:v>
                </c:pt>
                <c:pt idx="10">
                  <c:v>311012</c:v>
                </c:pt>
                <c:pt idx="11">
                  <c:v>204583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'21_GENÉRICATRIM'!$I$28</c:f>
              <c:strCache>
                <c:ptCount val="1"/>
                <c:pt idx="0">
                  <c:v>1047 HOSPITAL GENERAL DE JAEN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'21_GENÉRICATRIM'!$K$28:$V$28</c:f>
              <c:numCache>
                <c:formatCode>#,##0</c:formatCode>
                <c:ptCount val="12"/>
                <c:pt idx="0">
                  <c:v>241679</c:v>
                </c:pt>
                <c:pt idx="1">
                  <c:v>187239</c:v>
                </c:pt>
                <c:pt idx="2">
                  <c:v>199193</c:v>
                </c:pt>
                <c:pt idx="3">
                  <c:v>195778</c:v>
                </c:pt>
                <c:pt idx="4">
                  <c:v>294864</c:v>
                </c:pt>
                <c:pt idx="5">
                  <c:v>248829</c:v>
                </c:pt>
                <c:pt idx="6">
                  <c:v>235513</c:v>
                </c:pt>
                <c:pt idx="7">
                  <c:v>228103</c:v>
                </c:pt>
                <c:pt idx="8">
                  <c:v>186798</c:v>
                </c:pt>
                <c:pt idx="9">
                  <c:v>200673</c:v>
                </c:pt>
                <c:pt idx="10">
                  <c:v>149328</c:v>
                </c:pt>
                <c:pt idx="11">
                  <c:v>308119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'21_GENÉRICATRIM'!$I$29</c:f>
              <c:strCache>
                <c:ptCount val="1"/>
                <c:pt idx="0">
                  <c:v>1539 HOSPITAL JOSÉ H. SOTO CADENILLAS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'21_GENÉRICATRIM'!$K$29:$V$29</c:f>
              <c:numCache>
                <c:formatCode>#,##0</c:formatCode>
                <c:ptCount val="12"/>
                <c:pt idx="0">
                  <c:v>153181</c:v>
                </c:pt>
                <c:pt idx="1">
                  <c:v>131809</c:v>
                </c:pt>
                <c:pt idx="2">
                  <c:v>132562</c:v>
                </c:pt>
                <c:pt idx="3">
                  <c:v>146752</c:v>
                </c:pt>
                <c:pt idx="4">
                  <c:v>155774</c:v>
                </c:pt>
                <c:pt idx="5">
                  <c:v>172693</c:v>
                </c:pt>
                <c:pt idx="6">
                  <c:v>176557</c:v>
                </c:pt>
                <c:pt idx="7">
                  <c:v>162777</c:v>
                </c:pt>
                <c:pt idx="8">
                  <c:v>207565</c:v>
                </c:pt>
                <c:pt idx="9">
                  <c:v>144187</c:v>
                </c:pt>
                <c:pt idx="10">
                  <c:v>148370</c:v>
                </c:pt>
                <c:pt idx="11">
                  <c:v>228361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59392"/>
        <c:axId val="83260928"/>
      </c:lineChart>
      <c:catAx>
        <c:axId val="83259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sz="1050"/>
            </a:pPr>
            <a:endParaRPr lang="es-PE"/>
          </a:p>
        </c:txPr>
        <c:crossAx val="83260928"/>
        <c:crosses val="autoZero"/>
        <c:auto val="1"/>
        <c:lblAlgn val="ctr"/>
        <c:lblOffset val="100"/>
        <c:noMultiLvlLbl val="0"/>
      </c:catAx>
      <c:valAx>
        <c:axId val="832609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PE"/>
          </a:p>
        </c:txPr>
        <c:crossAx val="832593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00"/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 b="1" i="0" baseline="0">
                <a:effectLst/>
              </a:rPr>
              <a:t>Gráfico N° 10: EJECUCIÓN PRESUPUESTAL POR UNIDAD EJECUTORA Y  FUENTE DE FINACIMIENTO </a:t>
            </a:r>
            <a:endParaRPr lang="es-PE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'002_POR_FUENTE DE FINANC'!$C$45:$D$45</c:f>
              <c:strCache>
                <c:ptCount val="1"/>
                <c:pt idx="0">
                  <c:v>RECURSOS ORDINARIOS EJECUCION</c:v>
                </c:pt>
              </c:strCache>
            </c:strRef>
          </c:tx>
          <c:invertIfNegative val="0"/>
          <c:cat>
            <c:strRef>
              <c:f>'002_POR_FUENTE DE FINANC'!$E$43:$K$43</c:f>
              <c:strCache>
                <c:ptCount val="7"/>
                <c:pt idx="0">
                  <c:v>400 000785 -SALUD CAJAMARCA</c:v>
                </c:pt>
                <c:pt idx="1">
                  <c:v>401 000786 -SALUD CHOTA</c:v>
                </c:pt>
                <c:pt idx="2">
                  <c:v>402 000787 -SALUD CUTERVO</c:v>
                </c:pt>
                <c:pt idx="3">
                  <c:v>403 000788 -SALUD JAEN</c:v>
                </c:pt>
                <c:pt idx="4">
                  <c:v>404 000999 -HOSPITAL CAJAMARCA</c:v>
                </c:pt>
                <c:pt idx="5">
                  <c:v>405 001047 -HOSPITAL GENERAL DE JAEN</c:v>
                </c:pt>
                <c:pt idx="6">
                  <c:v>406 001539 -HOSPITAL GENERAL DE CHOTA</c:v>
                </c:pt>
              </c:strCache>
            </c:strRef>
          </c:cat>
          <c:val>
            <c:numRef>
              <c:f>'002_POR_FUENTE DE FINANC'!$E$45:$K$45</c:f>
              <c:numCache>
                <c:formatCode>#,##0</c:formatCode>
                <c:ptCount val="7"/>
                <c:pt idx="0">
                  <c:v>15672092</c:v>
                </c:pt>
                <c:pt idx="1">
                  <c:v>5795328</c:v>
                </c:pt>
                <c:pt idx="2">
                  <c:v>7286006</c:v>
                </c:pt>
                <c:pt idx="3">
                  <c:v>6820413</c:v>
                </c:pt>
                <c:pt idx="4">
                  <c:v>7965988</c:v>
                </c:pt>
                <c:pt idx="5">
                  <c:v>3629241</c:v>
                </c:pt>
                <c:pt idx="6">
                  <c:v>2506965</c:v>
                </c:pt>
              </c:numCache>
            </c:numRef>
          </c:val>
        </c:ser>
        <c:ser>
          <c:idx val="1"/>
          <c:order val="1"/>
          <c:tx>
            <c:strRef>
              <c:f>'002_POR_FUENTE DE FINANC'!$C$48:$D$48</c:f>
              <c:strCache>
                <c:ptCount val="1"/>
                <c:pt idx="0">
                  <c:v>RECURSOS DIRECTAMENTE RECAUDADOS EJECUCION</c:v>
                </c:pt>
              </c:strCache>
            </c:strRef>
          </c:tx>
          <c:invertIfNegative val="0"/>
          <c:cat>
            <c:strRef>
              <c:f>'002_POR_FUENTE DE FINANC'!$E$43:$K$43</c:f>
              <c:strCache>
                <c:ptCount val="7"/>
                <c:pt idx="0">
                  <c:v>400 000785 -SALUD CAJAMARCA</c:v>
                </c:pt>
                <c:pt idx="1">
                  <c:v>401 000786 -SALUD CHOTA</c:v>
                </c:pt>
                <c:pt idx="2">
                  <c:v>402 000787 -SALUD CUTERVO</c:v>
                </c:pt>
                <c:pt idx="3">
                  <c:v>403 000788 -SALUD JAEN</c:v>
                </c:pt>
                <c:pt idx="4">
                  <c:v>404 000999 -HOSPITAL CAJAMARCA</c:v>
                </c:pt>
                <c:pt idx="5">
                  <c:v>405 001047 -HOSPITAL GENERAL DE JAEN</c:v>
                </c:pt>
                <c:pt idx="6">
                  <c:v>406 001539 -HOSPITAL GENERAL DE CHOTA</c:v>
                </c:pt>
              </c:strCache>
            </c:strRef>
          </c:cat>
          <c:val>
            <c:numRef>
              <c:f>'002_POR_FUENTE DE FINANC'!$E$48:$K$48</c:f>
              <c:numCache>
                <c:formatCode>#,##0</c:formatCode>
                <c:ptCount val="7"/>
                <c:pt idx="1">
                  <c:v>84169</c:v>
                </c:pt>
                <c:pt idx="4">
                  <c:v>833801</c:v>
                </c:pt>
                <c:pt idx="5">
                  <c:v>82456</c:v>
                </c:pt>
              </c:numCache>
            </c:numRef>
          </c:val>
        </c:ser>
        <c:ser>
          <c:idx val="2"/>
          <c:order val="2"/>
          <c:tx>
            <c:strRef>
              <c:f>'002_POR_FUENTE DE FINANC'!$C$51:$D$51</c:f>
              <c:strCache>
                <c:ptCount val="1"/>
                <c:pt idx="0">
                  <c:v>DONACIONES Y TRANSFERENCIAS EJECUCION</c:v>
                </c:pt>
              </c:strCache>
            </c:strRef>
          </c:tx>
          <c:invertIfNegative val="0"/>
          <c:cat>
            <c:strRef>
              <c:f>'002_POR_FUENTE DE FINANC'!$E$43:$K$43</c:f>
              <c:strCache>
                <c:ptCount val="7"/>
                <c:pt idx="0">
                  <c:v>400 000785 -SALUD CAJAMARCA</c:v>
                </c:pt>
                <c:pt idx="1">
                  <c:v>401 000786 -SALUD CHOTA</c:v>
                </c:pt>
                <c:pt idx="2">
                  <c:v>402 000787 -SALUD CUTERVO</c:v>
                </c:pt>
                <c:pt idx="3">
                  <c:v>403 000788 -SALUD JAEN</c:v>
                </c:pt>
                <c:pt idx="4">
                  <c:v>404 000999 -HOSPITAL CAJAMARCA</c:v>
                </c:pt>
                <c:pt idx="5">
                  <c:v>405 001047 -HOSPITAL GENERAL DE JAEN</c:v>
                </c:pt>
                <c:pt idx="6">
                  <c:v>406 001539 -HOSPITAL GENERAL DE CHOTA</c:v>
                </c:pt>
              </c:strCache>
            </c:strRef>
          </c:cat>
          <c:val>
            <c:numRef>
              <c:f>'002_POR_FUENTE DE FINANC'!$E$51:$K$51</c:f>
              <c:numCache>
                <c:formatCode>#,##0</c:formatCode>
                <c:ptCount val="7"/>
                <c:pt idx="0">
                  <c:v>6537080</c:v>
                </c:pt>
                <c:pt idx="1">
                  <c:v>3376509</c:v>
                </c:pt>
                <c:pt idx="2">
                  <c:v>2399260</c:v>
                </c:pt>
                <c:pt idx="3">
                  <c:v>3652565</c:v>
                </c:pt>
                <c:pt idx="4">
                  <c:v>6004037</c:v>
                </c:pt>
                <c:pt idx="5">
                  <c:v>1681777</c:v>
                </c:pt>
                <c:pt idx="6">
                  <c:v>673418</c:v>
                </c:pt>
              </c:numCache>
            </c:numRef>
          </c:val>
        </c:ser>
        <c:ser>
          <c:idx val="3"/>
          <c:order val="3"/>
          <c:tx>
            <c:strRef>
              <c:f>'002_POR_FUENTE DE FINANC'!$C$54:$D$54</c:f>
              <c:strCache>
                <c:ptCount val="1"/>
                <c:pt idx="0">
                  <c:v>RECURSOS DETERMINADOS EJECUCION</c:v>
                </c:pt>
              </c:strCache>
            </c:strRef>
          </c:tx>
          <c:invertIfNegative val="0"/>
          <c:cat>
            <c:strRef>
              <c:f>'002_POR_FUENTE DE FINANC'!$E$43:$K$43</c:f>
              <c:strCache>
                <c:ptCount val="7"/>
                <c:pt idx="0">
                  <c:v>400 000785 -SALUD CAJAMARCA</c:v>
                </c:pt>
                <c:pt idx="1">
                  <c:v>401 000786 -SALUD CHOTA</c:v>
                </c:pt>
                <c:pt idx="2">
                  <c:v>402 000787 -SALUD CUTERVO</c:v>
                </c:pt>
                <c:pt idx="3">
                  <c:v>403 000788 -SALUD JAEN</c:v>
                </c:pt>
                <c:pt idx="4">
                  <c:v>404 000999 -HOSPITAL CAJAMARCA</c:v>
                </c:pt>
                <c:pt idx="5">
                  <c:v>405 001047 -HOSPITAL GENERAL DE JAEN</c:v>
                </c:pt>
                <c:pt idx="6">
                  <c:v>406 001539 -HOSPITAL GENERAL DE CHOTA</c:v>
                </c:pt>
              </c:strCache>
            </c:strRef>
          </c:cat>
          <c:val>
            <c:numRef>
              <c:f>'002_POR_FUENTE DE FINANC'!$E$54:$K$54</c:f>
              <c:numCache>
                <c:formatCode>#,##0</c:formatCode>
                <c:ptCount val="7"/>
                <c:pt idx="0">
                  <c:v>969721</c:v>
                </c:pt>
                <c:pt idx="1">
                  <c:v>609406</c:v>
                </c:pt>
                <c:pt idx="2">
                  <c:v>353958</c:v>
                </c:pt>
                <c:pt idx="3">
                  <c:v>351549</c:v>
                </c:pt>
                <c:pt idx="4">
                  <c:v>27459</c:v>
                </c:pt>
                <c:pt idx="5">
                  <c:v>22665</c:v>
                </c:pt>
                <c:pt idx="6">
                  <c:v>23188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61472"/>
        <c:axId val="77967360"/>
      </c:barChart>
      <c:catAx>
        <c:axId val="77961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77967360"/>
        <c:crosses val="autoZero"/>
        <c:auto val="1"/>
        <c:lblAlgn val="ctr"/>
        <c:lblOffset val="100"/>
        <c:noMultiLvlLbl val="0"/>
      </c:catAx>
      <c:valAx>
        <c:axId val="779673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77961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EJECUCIÓN</c:v>
          </c:tx>
          <c:spPr>
            <a:solidFill>
              <a:srgbClr val="0070C0"/>
            </a:solidFill>
          </c:spPr>
          <c:invertIfNegative val="0"/>
          <c:cat>
            <c:multiLvlStrRef>
              <c:f>'002_POR_FUENTE DE FINANC (2)'!$B$3:$V$4</c:f>
              <c:multiLvlStrCache>
                <c:ptCount val="21"/>
                <c:lvl>
                  <c:pt idx="0">
                    <c:v>RO</c:v>
                  </c:pt>
                  <c:pt idx="1">
                    <c:v>DyT</c:v>
                  </c:pt>
                  <c:pt idx="2">
                    <c:v>RD</c:v>
                  </c:pt>
                  <c:pt idx="3">
                    <c:v>RO</c:v>
                  </c:pt>
                  <c:pt idx="4">
                    <c:v>DyT</c:v>
                  </c:pt>
                  <c:pt idx="5">
                    <c:v>RD</c:v>
                  </c:pt>
                  <c:pt idx="6">
                    <c:v>RO</c:v>
                  </c:pt>
                  <c:pt idx="7">
                    <c:v>DyT</c:v>
                  </c:pt>
                  <c:pt idx="8">
                    <c:v>RD</c:v>
                  </c:pt>
                  <c:pt idx="9">
                    <c:v>RO</c:v>
                  </c:pt>
                  <c:pt idx="10">
                    <c:v>DyT</c:v>
                  </c:pt>
                  <c:pt idx="11">
                    <c:v>RD</c:v>
                  </c:pt>
                  <c:pt idx="12">
                    <c:v>RO</c:v>
                  </c:pt>
                  <c:pt idx="13">
                    <c:v>DyT</c:v>
                  </c:pt>
                  <c:pt idx="14">
                    <c:v>RD</c:v>
                  </c:pt>
                  <c:pt idx="15">
                    <c:v>RO</c:v>
                  </c:pt>
                  <c:pt idx="16">
                    <c:v>DyT</c:v>
                  </c:pt>
                  <c:pt idx="17">
                    <c:v>RD</c:v>
                  </c:pt>
                  <c:pt idx="18">
                    <c:v>RO</c:v>
                  </c:pt>
                  <c:pt idx="19">
                    <c:v>DyT</c:v>
                  </c:pt>
                  <c:pt idx="20">
                    <c:v>RD</c:v>
                  </c:pt>
                </c:lvl>
                <c:lvl>
                  <c:pt idx="0">
                    <c:v>000785  SALUD CAJAMARCA</c:v>
                  </c:pt>
                  <c:pt idx="3">
                    <c:v>000786  SALUD CHOTA</c:v>
                  </c:pt>
                  <c:pt idx="6">
                    <c:v>000787  SALUD CUTERVO</c:v>
                  </c:pt>
                  <c:pt idx="9">
                    <c:v>000788  SALUD JAEN</c:v>
                  </c:pt>
                  <c:pt idx="12">
                    <c:v>000999  HOSPITAL CAJAMARCA</c:v>
                  </c:pt>
                  <c:pt idx="15">
                    <c:v>001047  HOSPITAL GENERAL DE JAEN</c:v>
                  </c:pt>
                  <c:pt idx="18">
                    <c:v>001539  HOSPITAL GENERAL DE CHOTA</c:v>
                  </c:pt>
                </c:lvl>
              </c:multiLvlStrCache>
            </c:multiLvlStrRef>
          </c:cat>
          <c:val>
            <c:numRef>
              <c:f>'002_POR_FUENTE DE FINANC (2)'!$B$5:$V$5</c:f>
              <c:numCache>
                <c:formatCode>#,##0</c:formatCode>
                <c:ptCount val="21"/>
                <c:pt idx="0">
                  <c:v>42815781</c:v>
                </c:pt>
                <c:pt idx="1">
                  <c:v>13905031</c:v>
                </c:pt>
                <c:pt idx="2">
                  <c:v>1365687</c:v>
                </c:pt>
                <c:pt idx="3">
                  <c:v>26510344</c:v>
                </c:pt>
                <c:pt idx="4">
                  <c:v>8106486</c:v>
                </c:pt>
                <c:pt idx="5">
                  <c:v>721781</c:v>
                </c:pt>
                <c:pt idx="6">
                  <c:v>19481373</c:v>
                </c:pt>
                <c:pt idx="7">
                  <c:v>3688975</c:v>
                </c:pt>
                <c:pt idx="8">
                  <c:v>476597</c:v>
                </c:pt>
                <c:pt idx="9">
                  <c:v>26478067</c:v>
                </c:pt>
                <c:pt idx="10">
                  <c:v>7918282</c:v>
                </c:pt>
                <c:pt idx="11">
                  <c:v>656485</c:v>
                </c:pt>
                <c:pt idx="12">
                  <c:v>21222502</c:v>
                </c:pt>
                <c:pt idx="13">
                  <c:v>8096215</c:v>
                </c:pt>
                <c:pt idx="14">
                  <c:v>14898</c:v>
                </c:pt>
                <c:pt idx="15">
                  <c:v>8440001</c:v>
                </c:pt>
                <c:pt idx="16">
                  <c:v>1910841</c:v>
                </c:pt>
                <c:pt idx="17">
                  <c:v>44448</c:v>
                </c:pt>
                <c:pt idx="18">
                  <c:v>6320376</c:v>
                </c:pt>
                <c:pt idx="19">
                  <c:v>580799</c:v>
                </c:pt>
                <c:pt idx="20">
                  <c:v>16130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7634944"/>
        <c:axId val="77637120"/>
      </c:barChart>
      <c:lineChart>
        <c:grouping val="standard"/>
        <c:varyColors val="0"/>
        <c:ser>
          <c:idx val="1"/>
          <c:order val="1"/>
          <c:tx>
            <c:v>% EJECUCIÓN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multiLvlStrRef>
              <c:f>'002_POR_FUENTE DE FINANC (2)'!$B$3:$V$4</c:f>
              <c:multiLvlStrCache>
                <c:ptCount val="21"/>
                <c:lvl>
                  <c:pt idx="0">
                    <c:v>RO</c:v>
                  </c:pt>
                  <c:pt idx="1">
                    <c:v>DyT</c:v>
                  </c:pt>
                  <c:pt idx="2">
                    <c:v>RD</c:v>
                  </c:pt>
                  <c:pt idx="3">
                    <c:v>RO</c:v>
                  </c:pt>
                  <c:pt idx="4">
                    <c:v>DyT</c:v>
                  </c:pt>
                  <c:pt idx="5">
                    <c:v>RD</c:v>
                  </c:pt>
                  <c:pt idx="6">
                    <c:v>RO</c:v>
                  </c:pt>
                  <c:pt idx="7">
                    <c:v>DyT</c:v>
                  </c:pt>
                  <c:pt idx="8">
                    <c:v>RD</c:v>
                  </c:pt>
                  <c:pt idx="9">
                    <c:v>RO</c:v>
                  </c:pt>
                  <c:pt idx="10">
                    <c:v>DyT</c:v>
                  </c:pt>
                  <c:pt idx="11">
                    <c:v>RD</c:v>
                  </c:pt>
                  <c:pt idx="12">
                    <c:v>RO</c:v>
                  </c:pt>
                  <c:pt idx="13">
                    <c:v>DyT</c:v>
                  </c:pt>
                  <c:pt idx="14">
                    <c:v>RD</c:v>
                  </c:pt>
                  <c:pt idx="15">
                    <c:v>RO</c:v>
                  </c:pt>
                  <c:pt idx="16">
                    <c:v>DyT</c:v>
                  </c:pt>
                  <c:pt idx="17">
                    <c:v>RD</c:v>
                  </c:pt>
                  <c:pt idx="18">
                    <c:v>RO</c:v>
                  </c:pt>
                  <c:pt idx="19">
                    <c:v>DyT</c:v>
                  </c:pt>
                  <c:pt idx="20">
                    <c:v>RD</c:v>
                  </c:pt>
                </c:lvl>
                <c:lvl>
                  <c:pt idx="0">
                    <c:v>000785  SALUD CAJAMARCA</c:v>
                  </c:pt>
                  <c:pt idx="3">
                    <c:v>000786  SALUD CHOTA</c:v>
                  </c:pt>
                  <c:pt idx="6">
                    <c:v>000787  SALUD CUTERVO</c:v>
                  </c:pt>
                  <c:pt idx="9">
                    <c:v>000788  SALUD JAEN</c:v>
                  </c:pt>
                  <c:pt idx="12">
                    <c:v>000999  HOSPITAL CAJAMARCA</c:v>
                  </c:pt>
                  <c:pt idx="15">
                    <c:v>001047  HOSPITAL GENERAL DE JAEN</c:v>
                  </c:pt>
                  <c:pt idx="18">
                    <c:v>001539  HOSPITAL GENERAL DE CHOTA</c:v>
                  </c:pt>
                </c:lvl>
              </c:multiLvlStrCache>
            </c:multiLvlStrRef>
          </c:cat>
          <c:val>
            <c:numRef>
              <c:f>'002_POR_FUENTE DE FINANC (2)'!$B$6:$V$6</c:f>
              <c:numCache>
                <c:formatCode>0.00%</c:formatCode>
                <c:ptCount val="21"/>
                <c:pt idx="0">
                  <c:v>0.78500000000000003</c:v>
                </c:pt>
                <c:pt idx="1">
                  <c:v>0.61860000000000004</c:v>
                </c:pt>
                <c:pt idx="2">
                  <c:v>0.41260000000000002</c:v>
                </c:pt>
                <c:pt idx="3">
                  <c:v>0.73119999999999996</c:v>
                </c:pt>
                <c:pt idx="4">
                  <c:v>0.69850000000000001</c:v>
                </c:pt>
                <c:pt idx="5">
                  <c:v>0.58150000000000002</c:v>
                </c:pt>
                <c:pt idx="6">
                  <c:v>0.77029999999999998</c:v>
                </c:pt>
                <c:pt idx="7">
                  <c:v>0.81620000000000004</c:v>
                </c:pt>
                <c:pt idx="8">
                  <c:v>0.64129999999999998</c:v>
                </c:pt>
                <c:pt idx="9">
                  <c:v>0.7026</c:v>
                </c:pt>
                <c:pt idx="10">
                  <c:v>0.71689999999999998</c:v>
                </c:pt>
                <c:pt idx="11">
                  <c:v>0.68889999999999996</c:v>
                </c:pt>
                <c:pt idx="12">
                  <c:v>0.81830000000000003</c:v>
                </c:pt>
                <c:pt idx="13">
                  <c:v>0.7903</c:v>
                </c:pt>
                <c:pt idx="14">
                  <c:v>0.18509999999999999</c:v>
                </c:pt>
                <c:pt idx="15">
                  <c:v>0.80730000000000002</c:v>
                </c:pt>
                <c:pt idx="16">
                  <c:v>0.87160000000000004</c:v>
                </c:pt>
                <c:pt idx="17">
                  <c:v>0.84289999999999998</c:v>
                </c:pt>
                <c:pt idx="18">
                  <c:v>0.77749999999999997</c:v>
                </c:pt>
                <c:pt idx="19">
                  <c:v>0.55159999999999998</c:v>
                </c:pt>
                <c:pt idx="20">
                  <c:v>0.16550000000000001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44928"/>
        <c:axId val="77639040"/>
      </c:lineChart>
      <c:catAx>
        <c:axId val="77634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7637120"/>
        <c:crosses val="autoZero"/>
        <c:auto val="1"/>
        <c:lblAlgn val="ctr"/>
        <c:lblOffset val="100"/>
        <c:noMultiLvlLbl val="0"/>
      </c:catAx>
      <c:valAx>
        <c:axId val="77637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S/.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7634944"/>
        <c:crosses val="autoZero"/>
        <c:crossBetween val="between"/>
      </c:valAx>
      <c:valAx>
        <c:axId val="77639040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77644928"/>
        <c:crosses val="max"/>
        <c:crossBetween val="between"/>
      </c:valAx>
      <c:catAx>
        <c:axId val="7764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6390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PE" sz="1200">
                <a:solidFill>
                  <a:sysClr val="windowText" lastClr="000000"/>
                </a:solidFill>
              </a:rPr>
              <a:t>GRÁFICO N°</a:t>
            </a:r>
            <a:r>
              <a:rPr lang="es-PE" sz="1200" baseline="0">
                <a:solidFill>
                  <a:sysClr val="windowText" lastClr="000000"/>
                </a:solidFill>
              </a:rPr>
              <a:t> 02: </a:t>
            </a:r>
            <a:r>
              <a:rPr lang="es-PE" sz="1200">
                <a:solidFill>
                  <a:sysClr val="windowText" lastClr="000000"/>
                </a:solidFill>
              </a:rPr>
              <a:t>PIA – PIM DEL PROGRAMA SALUD MATERNO NEONATAL, SEGÚN UNIDADES EJECUTORAS,  DICIEMBRE</a:t>
            </a:r>
            <a:r>
              <a:rPr lang="es-PE" sz="1200" baseline="0">
                <a:solidFill>
                  <a:sysClr val="windowText" lastClr="000000"/>
                </a:solidFill>
              </a:rPr>
              <a:t> </a:t>
            </a:r>
            <a:r>
              <a:rPr lang="es-PE" sz="1200">
                <a:solidFill>
                  <a:sysClr val="windowText" lastClr="000000"/>
                </a:solidFill>
              </a:rPr>
              <a:t>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1632707506586"/>
          <c:y val="0.20401917273833559"/>
          <c:w val="0.68773123909249567"/>
          <c:h val="0.63983275690321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PIA_PIM!$D$36</c:f>
              <c:strCache>
                <c:ptCount val="1"/>
                <c:pt idx="0">
                  <c:v>PIA2015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PIA_PIM!$C$37:$C$44</c:f>
              <c:strCache>
                <c:ptCount val="8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JOSÉ H. SOTO CADENILLAS </c:v>
                </c:pt>
                <c:pt idx="7">
                  <c:v>REGIÓN CAJAMARCA</c:v>
                </c:pt>
              </c:strCache>
            </c:strRef>
          </c:cat>
          <c:val>
            <c:numRef>
              <c:f>PIA_PIM!$D$37:$D$43</c:f>
              <c:numCache>
                <c:formatCode>#,##0</c:formatCode>
                <c:ptCount val="7"/>
                <c:pt idx="0">
                  <c:v>14630298</c:v>
                </c:pt>
                <c:pt idx="1">
                  <c:v>4568421</c:v>
                </c:pt>
                <c:pt idx="2">
                  <c:v>5521859</c:v>
                </c:pt>
                <c:pt idx="3">
                  <c:v>5769692</c:v>
                </c:pt>
                <c:pt idx="4">
                  <c:v>8751118</c:v>
                </c:pt>
                <c:pt idx="5">
                  <c:v>2806299</c:v>
                </c:pt>
                <c:pt idx="6">
                  <c:v>1704248</c:v>
                </c:pt>
              </c:numCache>
            </c:numRef>
          </c:val>
        </c:ser>
        <c:ser>
          <c:idx val="1"/>
          <c:order val="1"/>
          <c:tx>
            <c:strRef>
              <c:f>PIA_PIM!$E$36</c:f>
              <c:strCache>
                <c:ptCount val="1"/>
                <c:pt idx="0">
                  <c:v>PIM 2015</c:v>
                </c:pt>
              </c:strCache>
            </c:strRef>
          </c:tx>
          <c:invertIfNegative val="0"/>
          <c:cat>
            <c:strRef>
              <c:f>PIA_PIM!$C$37:$C$44</c:f>
              <c:strCache>
                <c:ptCount val="8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JOSÉ H. SOTO CADENILLAS </c:v>
                </c:pt>
                <c:pt idx="7">
                  <c:v>REGIÓN CAJAMARCA</c:v>
                </c:pt>
              </c:strCache>
            </c:strRef>
          </c:cat>
          <c:val>
            <c:numRef>
              <c:f>PIA_PIM!$E$37:$E$43</c:f>
              <c:numCache>
                <c:formatCode>#,##0</c:formatCode>
                <c:ptCount val="7"/>
                <c:pt idx="0">
                  <c:v>24046499</c:v>
                </c:pt>
                <c:pt idx="1">
                  <c:v>10623846</c:v>
                </c:pt>
                <c:pt idx="2">
                  <c:v>10163699</c:v>
                </c:pt>
                <c:pt idx="3">
                  <c:v>11129661</c:v>
                </c:pt>
                <c:pt idx="4">
                  <c:v>15479476</c:v>
                </c:pt>
                <c:pt idx="5">
                  <c:v>5607522</c:v>
                </c:pt>
                <c:pt idx="6">
                  <c:v>3249251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19040"/>
        <c:axId val="66937216"/>
      </c:barChart>
      <c:lineChart>
        <c:grouping val="standard"/>
        <c:varyColors val="0"/>
        <c:ser>
          <c:idx val="2"/>
          <c:order val="2"/>
          <c:tx>
            <c:strRef>
              <c:f>PIA_PIM!$F$36</c:f>
              <c:strCache>
                <c:ptCount val="1"/>
                <c:pt idx="0">
                  <c:v>% VARIACIÓN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PIA_PIM!$C$37:$C$43</c:f>
              <c:strCache>
                <c:ptCount val="7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JOSÉ H. SOTO CADENILLAS </c:v>
                </c:pt>
              </c:strCache>
            </c:strRef>
          </c:cat>
          <c:val>
            <c:numRef>
              <c:f>PIA_PIM!$F$37:$F$43</c:f>
              <c:numCache>
                <c:formatCode>0.00%</c:formatCode>
                <c:ptCount val="7"/>
                <c:pt idx="0">
                  <c:v>0.64360965169677342</c:v>
                </c:pt>
                <c:pt idx="1">
                  <c:v>1.3254962710310629</c:v>
                </c:pt>
                <c:pt idx="2">
                  <c:v>0.84062994002563263</c:v>
                </c:pt>
                <c:pt idx="3">
                  <c:v>0.92898702391739452</c:v>
                </c:pt>
                <c:pt idx="4">
                  <c:v>0.76885696204759213</c:v>
                </c:pt>
                <c:pt idx="5">
                  <c:v>0.9981912119841827</c:v>
                </c:pt>
                <c:pt idx="6">
                  <c:v>0.90655996075688516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53216"/>
        <c:axId val="66939136"/>
      </c:lineChart>
      <c:catAx>
        <c:axId val="66919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66937216"/>
        <c:crosses val="autoZero"/>
        <c:auto val="1"/>
        <c:lblAlgn val="ctr"/>
        <c:lblOffset val="100"/>
        <c:noMultiLvlLbl val="0"/>
      </c:catAx>
      <c:valAx>
        <c:axId val="66937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s-PE" b="1"/>
                  <a:t>S/.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66919040"/>
        <c:crosses val="autoZero"/>
        <c:crossBetween val="between"/>
      </c:valAx>
      <c:valAx>
        <c:axId val="66939136"/>
        <c:scaling>
          <c:orientation val="minMax"/>
          <c:max val="1.5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crossAx val="66953216"/>
        <c:crosses val="max"/>
        <c:crossBetween val="between"/>
      </c:valAx>
      <c:catAx>
        <c:axId val="66953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9391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/>
              <a:t>Gráfico</a:t>
            </a:r>
            <a:r>
              <a:rPr lang="es-PE" sz="1200" baseline="0"/>
              <a:t> N° 03: </a:t>
            </a:r>
            <a:r>
              <a:rPr lang="es-PE" sz="1200"/>
              <a:t>PIM Y EJECUCIÓN PRESUPUESTAL TOTAL DEL PROGRAMA SALUD MATERNO NEONATAL, POR  UE Y TODA FUENTE DE FINANCIAMIENTO,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688534931146395E-2"/>
          <c:y val="0.25778074670836565"/>
          <c:w val="0.72489891334613143"/>
          <c:h val="0.63198486961539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PIM_EJECUCIÓN!$D$38</c:f>
              <c:strCache>
                <c:ptCount val="1"/>
                <c:pt idx="0">
                  <c:v>PIM 2015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PIM_EJECUCIÓN!$C$39:$C$46</c:f>
              <c:strCache>
                <c:ptCount val="8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  <c:pt idx="7">
                  <c:v>PLIEGO</c:v>
                </c:pt>
              </c:strCache>
            </c:strRef>
          </c:cat>
          <c:val>
            <c:numRef>
              <c:f>PIM_EJECUCIÓN!$D$39:$D$45</c:f>
              <c:numCache>
                <c:formatCode>#,##0</c:formatCode>
                <c:ptCount val="7"/>
                <c:pt idx="0">
                  <c:v>24046499</c:v>
                </c:pt>
                <c:pt idx="1">
                  <c:v>10623846</c:v>
                </c:pt>
                <c:pt idx="2">
                  <c:v>10163699</c:v>
                </c:pt>
                <c:pt idx="3">
                  <c:v>11129661</c:v>
                </c:pt>
                <c:pt idx="4">
                  <c:v>15479476</c:v>
                </c:pt>
                <c:pt idx="5">
                  <c:v>5607522</c:v>
                </c:pt>
                <c:pt idx="6">
                  <c:v>3249251</c:v>
                </c:pt>
              </c:numCache>
            </c:numRef>
          </c:val>
        </c:ser>
        <c:ser>
          <c:idx val="1"/>
          <c:order val="1"/>
          <c:tx>
            <c:strRef>
              <c:f>PIM_EJECUCIÓN!$E$38</c:f>
              <c:strCache>
                <c:ptCount val="1"/>
                <c:pt idx="0">
                  <c:v>EJECUCIÓN 2015</c:v>
                </c:pt>
              </c:strCache>
            </c:strRef>
          </c:tx>
          <c:invertIfNegative val="0"/>
          <c:cat>
            <c:strRef>
              <c:f>PIM_EJECUCIÓN!$C$39:$C$46</c:f>
              <c:strCache>
                <c:ptCount val="8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  <c:pt idx="7">
                  <c:v>PLIEGO</c:v>
                </c:pt>
              </c:strCache>
            </c:strRef>
          </c:cat>
          <c:val>
            <c:numRef>
              <c:f>PIM_EJECUCIÓN!$E$39:$E$45</c:f>
              <c:numCache>
                <c:formatCode>#,##0</c:formatCode>
                <c:ptCount val="7"/>
                <c:pt idx="0">
                  <c:v>23178893</c:v>
                </c:pt>
                <c:pt idx="1">
                  <c:v>9865412</c:v>
                </c:pt>
                <c:pt idx="2">
                  <c:v>10039224</c:v>
                </c:pt>
                <c:pt idx="3">
                  <c:v>10824526</c:v>
                </c:pt>
                <c:pt idx="4">
                  <c:v>14831285</c:v>
                </c:pt>
                <c:pt idx="5">
                  <c:v>5416140</c:v>
                </c:pt>
                <c:pt idx="6">
                  <c:v>3203571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17728"/>
        <c:axId val="75819264"/>
      </c:barChart>
      <c:lineChart>
        <c:grouping val="standard"/>
        <c:varyColors val="0"/>
        <c:ser>
          <c:idx val="2"/>
          <c:order val="2"/>
          <c:tx>
            <c:strRef>
              <c:f>PIM_EJECUCIÓN!$F$38</c:f>
              <c:strCache>
                <c:ptCount val="1"/>
                <c:pt idx="0">
                  <c:v>% EJECUCIÓN 2015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PIM_EJECUCIÓN!$C$39:$C$45</c:f>
              <c:strCache>
                <c:ptCount val="7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</c:strCache>
            </c:strRef>
          </c:cat>
          <c:val>
            <c:numRef>
              <c:f>PIM_EJECUCIÓN!$F$39:$F$45</c:f>
              <c:numCache>
                <c:formatCode>0.00%</c:formatCode>
                <c:ptCount val="7"/>
                <c:pt idx="0">
                  <c:v>0.96391965416670422</c:v>
                </c:pt>
                <c:pt idx="1">
                  <c:v>0.92861022270089377</c:v>
                </c:pt>
                <c:pt idx="2">
                  <c:v>0.98775298245255005</c:v>
                </c:pt>
                <c:pt idx="3">
                  <c:v>0.97258362136995902</c:v>
                </c:pt>
                <c:pt idx="4">
                  <c:v>0.9581257789346358</c:v>
                </c:pt>
                <c:pt idx="5">
                  <c:v>0.96587048610776738</c:v>
                </c:pt>
                <c:pt idx="6">
                  <c:v>0.98594137541236426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53056"/>
        <c:axId val="67051520"/>
      </c:lineChart>
      <c:catAx>
        <c:axId val="75817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75819264"/>
        <c:crosses val="autoZero"/>
        <c:auto val="1"/>
        <c:lblAlgn val="ctr"/>
        <c:lblOffset val="100"/>
        <c:noMultiLvlLbl val="0"/>
      </c:catAx>
      <c:valAx>
        <c:axId val="7581926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75817728"/>
        <c:crosses val="autoZero"/>
        <c:crossBetween val="between"/>
      </c:valAx>
      <c:valAx>
        <c:axId val="6705152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crossAx val="67053056"/>
        <c:crosses val="max"/>
        <c:crossBetween val="between"/>
      </c:valAx>
      <c:catAx>
        <c:axId val="67053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515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/>
              <a:t>Gráfico N°</a:t>
            </a:r>
            <a:r>
              <a:rPr lang="es-PE" sz="1200" baseline="0"/>
              <a:t> 04: PORCENTAJE DE </a:t>
            </a:r>
            <a:r>
              <a:rPr lang="es-PE" sz="1200"/>
              <a:t>EJECUCIÓN PRESUPUESTAL TRIMESTRAL DEL PROGRAMA Y PIM SALUD MATERNO NEONATAL POR UNIDAD</a:t>
            </a:r>
            <a:r>
              <a:rPr lang="es-PE" sz="1200" baseline="0"/>
              <a:t> EJECUTORA</a:t>
            </a:r>
            <a:r>
              <a:rPr lang="es-PE" sz="1200"/>
              <a:t>,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EJECUCIÓN_TRIMESTRE!$G$41</c:f>
              <c:strCache>
                <c:ptCount val="1"/>
                <c:pt idx="0">
                  <c:v>1er TRIMESTRE</c:v>
                </c:pt>
              </c:strCache>
            </c:strRef>
          </c:tx>
          <c:invertIfNegative val="0"/>
          <c:cat>
            <c:strRef>
              <c:f>EJECUCIÓN_TRIMESTRE!$C$43:$C$50</c:f>
              <c:strCache>
                <c:ptCount val="8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EJECUCIÓN_TRIMESTRE!$H$43:$H$50</c:f>
              <c:numCache>
                <c:formatCode>0.0%</c:formatCode>
                <c:ptCount val="8"/>
                <c:pt idx="0">
                  <c:v>0.15149665211062591</c:v>
                </c:pt>
                <c:pt idx="1">
                  <c:v>0.14657889722815912</c:v>
                </c:pt>
                <c:pt idx="2">
                  <c:v>0.18395818867722519</c:v>
                </c:pt>
                <c:pt idx="3">
                  <c:v>0.13436133719216675</c:v>
                </c:pt>
                <c:pt idx="4">
                  <c:v>0.22448141015502651</c:v>
                </c:pt>
                <c:pt idx="5">
                  <c:v>0.17496140323841811</c:v>
                </c:pt>
                <c:pt idx="6">
                  <c:v>0.14829122660549215</c:v>
                </c:pt>
                <c:pt idx="7">
                  <c:v>0.16815780193066682</c:v>
                </c:pt>
              </c:numCache>
            </c:numRef>
          </c:val>
        </c:ser>
        <c:ser>
          <c:idx val="1"/>
          <c:order val="1"/>
          <c:tx>
            <c:strRef>
              <c:f>EJECUCIÓN_TRIMESTRE!$I$41</c:f>
              <c:strCache>
                <c:ptCount val="1"/>
                <c:pt idx="0">
                  <c:v>2do TRIMESTRE</c:v>
                </c:pt>
              </c:strCache>
            </c:strRef>
          </c:tx>
          <c:invertIfNegative val="0"/>
          <c:cat>
            <c:strRef>
              <c:f>EJECUCIÓN_TRIMESTRE!$C$43:$C$50</c:f>
              <c:strCache>
                <c:ptCount val="8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EJECUCIÓN_TRIMESTRE!$J$43:$J$50</c:f>
              <c:numCache>
                <c:formatCode>0.0%</c:formatCode>
                <c:ptCount val="8"/>
                <c:pt idx="0">
                  <c:v>0.21565527136618839</c:v>
                </c:pt>
                <c:pt idx="1">
                  <c:v>0.20555987329932357</c:v>
                </c:pt>
                <c:pt idx="2">
                  <c:v>0.20821249135999573</c:v>
                </c:pt>
                <c:pt idx="3">
                  <c:v>0.21465219100937824</c:v>
                </c:pt>
                <c:pt idx="4">
                  <c:v>0.20161902007788021</c:v>
                </c:pt>
                <c:pt idx="5">
                  <c:v>0.23844237453555467</c:v>
                </c:pt>
                <c:pt idx="6">
                  <c:v>0.20140918085513784</c:v>
                </c:pt>
                <c:pt idx="7">
                  <c:v>0.21154762618230563</c:v>
                </c:pt>
              </c:numCache>
            </c:numRef>
          </c:val>
        </c:ser>
        <c:ser>
          <c:idx val="2"/>
          <c:order val="2"/>
          <c:tx>
            <c:strRef>
              <c:f>EJECUCIÓN_TRIMESTRE!$K$41</c:f>
              <c:strCache>
                <c:ptCount val="1"/>
                <c:pt idx="0">
                  <c:v>3er TRIMESTRE</c:v>
                </c:pt>
              </c:strCache>
            </c:strRef>
          </c:tx>
          <c:invertIfNegative val="0"/>
          <c:cat>
            <c:strRef>
              <c:f>EJECUCIÓN_TRIMESTRE!$C$43:$C$50</c:f>
              <c:strCache>
                <c:ptCount val="8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EJECUCIÓN_TRIMESTRE!$L$43:$L$50</c:f>
              <c:numCache>
                <c:formatCode>0.0%</c:formatCode>
                <c:ptCount val="8"/>
                <c:pt idx="0">
                  <c:v>0.29679184861717611</c:v>
                </c:pt>
                <c:pt idx="1">
                  <c:v>0.23131110423284487</c:v>
                </c:pt>
                <c:pt idx="2">
                  <c:v>0.27319870671534985</c:v>
                </c:pt>
                <c:pt idx="3">
                  <c:v>0.29401185326081486</c:v>
                </c:pt>
                <c:pt idx="4">
                  <c:v>0.32894546420600734</c:v>
                </c:pt>
                <c:pt idx="5">
                  <c:v>0.25318619477309956</c:v>
                </c:pt>
                <c:pt idx="6">
                  <c:v>0.29319556755731724</c:v>
                </c:pt>
                <c:pt idx="7">
                  <c:v>0.28776514336873371</c:v>
                </c:pt>
              </c:numCache>
            </c:numRef>
          </c:val>
        </c:ser>
        <c:ser>
          <c:idx val="3"/>
          <c:order val="3"/>
          <c:tx>
            <c:strRef>
              <c:f>EJECUCIÓN_TRIMESTRE!$M$41</c:f>
              <c:strCache>
                <c:ptCount val="1"/>
                <c:pt idx="0">
                  <c:v>4to TRIMESTRE</c:v>
                </c:pt>
              </c:strCache>
            </c:strRef>
          </c:tx>
          <c:invertIfNegative val="0"/>
          <c:cat>
            <c:strRef>
              <c:f>EJECUCIÓN_TRIMESTRE!$C$43:$C$50</c:f>
              <c:strCache>
                <c:ptCount val="8"/>
                <c:pt idx="0">
                  <c:v>400 000785 SALUD CAJAMARCA</c:v>
                </c:pt>
                <c:pt idx="1">
                  <c:v>401 000786 SALUD CHOTA</c:v>
                </c:pt>
                <c:pt idx="2">
                  <c:v>402 000787 SALUD CUTERVO</c:v>
                </c:pt>
                <c:pt idx="3">
                  <c:v>403 000788 SALUD JAEN</c:v>
                </c:pt>
                <c:pt idx="4">
                  <c:v>404 000999 HOSPITAL CAJAMARCA</c:v>
                </c:pt>
                <c:pt idx="5">
                  <c:v>405 001047 HOSPITAL GENERAL DE JAEN</c:v>
                </c:pt>
                <c:pt idx="6">
                  <c:v>406 001539 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EJECUCIÓN_TRIMESTRE!$N$43:$N$50</c:f>
              <c:numCache>
                <c:formatCode>0.0%</c:formatCode>
                <c:ptCount val="8"/>
                <c:pt idx="0">
                  <c:v>0.30003597421501349</c:v>
                </c:pt>
                <c:pt idx="1">
                  <c:v>0.34524889408022269</c:v>
                </c:pt>
                <c:pt idx="2">
                  <c:v>0.32254562866954167</c:v>
                </c:pt>
                <c:pt idx="3">
                  <c:v>0.32963786056154365</c:v>
                </c:pt>
                <c:pt idx="4">
                  <c:v>0.20316332827845848</c:v>
                </c:pt>
                <c:pt idx="5">
                  <c:v>0.29942383096758729</c:v>
                </c:pt>
                <c:pt idx="6">
                  <c:v>0.34330004937797298</c:v>
                </c:pt>
                <c:pt idx="7">
                  <c:v>0.29600275465089582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69984"/>
        <c:axId val="75498240"/>
      </c:barChart>
      <c:lineChart>
        <c:grouping val="standard"/>
        <c:varyColors val="0"/>
        <c:ser>
          <c:idx val="4"/>
          <c:order val="4"/>
          <c:tx>
            <c:strRef>
              <c:f>EJECUCIÓN_TRIMESTRE!$D$42</c:f>
              <c:strCache>
                <c:ptCount val="1"/>
                <c:pt idx="0">
                  <c:v>PIM 2015 (S/.)</c:v>
                </c:pt>
              </c:strCache>
            </c:strRef>
          </c:tx>
          <c:marker>
            <c:symbol val="none"/>
          </c:marker>
          <c:val>
            <c:numRef>
              <c:f>EJECUCIÓN_TRIMESTRE!$D$43:$D$49</c:f>
              <c:numCache>
                <c:formatCode>#,##0</c:formatCode>
                <c:ptCount val="7"/>
                <c:pt idx="0">
                  <c:v>24045000</c:v>
                </c:pt>
                <c:pt idx="1">
                  <c:v>10622832</c:v>
                </c:pt>
                <c:pt idx="2">
                  <c:v>10162032</c:v>
                </c:pt>
                <c:pt idx="3">
                  <c:v>11128752</c:v>
                </c:pt>
                <c:pt idx="4">
                  <c:v>15478128</c:v>
                </c:pt>
                <c:pt idx="5">
                  <c:v>5606688</c:v>
                </c:pt>
                <c:pt idx="6">
                  <c:v>3248412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14240"/>
        <c:axId val="75500160"/>
      </c:lineChart>
      <c:catAx>
        <c:axId val="67369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75498240"/>
        <c:crosses val="autoZero"/>
        <c:auto val="1"/>
        <c:lblAlgn val="ctr"/>
        <c:lblOffset val="100"/>
        <c:noMultiLvlLbl val="0"/>
      </c:catAx>
      <c:valAx>
        <c:axId val="75498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% EJECUCIÓN TRIMESTRAL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crossAx val="67369984"/>
        <c:crosses val="autoZero"/>
        <c:crossBetween val="between"/>
      </c:valAx>
      <c:valAx>
        <c:axId val="7550016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75514240"/>
        <c:crosses val="max"/>
        <c:crossBetween val="between"/>
      </c:valAx>
      <c:catAx>
        <c:axId val="75514240"/>
        <c:scaling>
          <c:orientation val="minMax"/>
        </c:scaling>
        <c:delete val="1"/>
        <c:axPos val="b"/>
        <c:majorTickMark val="out"/>
        <c:minorTickMark val="none"/>
        <c:tickLblPos val="nextTo"/>
        <c:crossAx val="7550016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 b="1" i="0" baseline="0">
                <a:effectLst/>
              </a:rPr>
              <a:t>Gráfico N° 05: EJECUCIÓN PRESUPUESTAL POR ESPECÍFICA DE GASTO, 2015</a:t>
            </a:r>
            <a:endParaRPr lang="es-PE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'002_POR_GENÉRICA'!$C$47:$D$47</c:f>
              <c:strCache>
                <c:ptCount val="1"/>
                <c:pt idx="0">
                  <c:v>2 . 1 PERSONAL Y OBLIGACIONES SOCIALES EJECUCION</c:v>
                </c:pt>
              </c:strCache>
            </c:strRef>
          </c:tx>
          <c:invertIfNegative val="0"/>
          <c:cat>
            <c:strRef>
              <c:f>'002_POR_GENÉRICA'!$E$45:$L$45</c:f>
              <c:strCache>
                <c:ptCount val="8"/>
                <c:pt idx="0">
                  <c:v>400 000785 -SALUD CAJAMARCA</c:v>
                </c:pt>
                <c:pt idx="1">
                  <c:v>401 000786 -SALUD CHOTA</c:v>
                </c:pt>
                <c:pt idx="2">
                  <c:v>402 000787 -SALUD CUTERVO</c:v>
                </c:pt>
                <c:pt idx="3">
                  <c:v>403 000788 -SALUD JAEN</c:v>
                </c:pt>
                <c:pt idx="4">
                  <c:v>404 000999 -HOSPITAL CAJAMARCA</c:v>
                </c:pt>
                <c:pt idx="5">
                  <c:v>405 001047 -HOSPITAL GENERAL DE JAEN</c:v>
                </c:pt>
                <c:pt idx="6">
                  <c:v>406 001539 -HOSPITAL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'002_POR_GENÉRICA'!$E$48:$L$48</c:f>
              <c:numCache>
                <c:formatCode>##0.00%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0.999</c:v>
                </c:pt>
                <c:pt idx="3">
                  <c:v>1</c:v>
                </c:pt>
                <c:pt idx="4">
                  <c:v>0.99990000000000001</c:v>
                </c:pt>
                <c:pt idx="5">
                  <c:v>0.99990000000000001</c:v>
                </c:pt>
                <c:pt idx="6">
                  <c:v>0.99970000000000003</c:v>
                </c:pt>
                <c:pt idx="7">
                  <c:v>0.99982002082249366</c:v>
                </c:pt>
              </c:numCache>
            </c:numRef>
          </c:val>
        </c:ser>
        <c:ser>
          <c:idx val="1"/>
          <c:order val="1"/>
          <c:tx>
            <c:strRef>
              <c:f>'002_POR_GENÉRICA'!$C$50:$D$50</c:f>
              <c:strCache>
                <c:ptCount val="1"/>
                <c:pt idx="0">
                  <c:v>2 . 3 BIENES Y SERVICIOS EJECUCION</c:v>
                </c:pt>
              </c:strCache>
            </c:strRef>
          </c:tx>
          <c:invertIfNegative val="0"/>
          <c:cat>
            <c:strRef>
              <c:f>'002_POR_GENÉRICA'!$E$45:$L$45</c:f>
              <c:strCache>
                <c:ptCount val="8"/>
                <c:pt idx="0">
                  <c:v>400 000785 -SALUD CAJAMARCA</c:v>
                </c:pt>
                <c:pt idx="1">
                  <c:v>401 000786 -SALUD CHOTA</c:v>
                </c:pt>
                <c:pt idx="2">
                  <c:v>402 000787 -SALUD CUTERVO</c:v>
                </c:pt>
                <c:pt idx="3">
                  <c:v>403 000788 -SALUD JAEN</c:v>
                </c:pt>
                <c:pt idx="4">
                  <c:v>404 000999 -HOSPITAL CAJAMARCA</c:v>
                </c:pt>
                <c:pt idx="5">
                  <c:v>405 001047 -HOSPITAL GENERAL DE JAEN</c:v>
                </c:pt>
                <c:pt idx="6">
                  <c:v>406 001539 -HOSPITAL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'002_POR_GENÉRICA'!$E$51:$L$51</c:f>
              <c:numCache>
                <c:formatCode>##0.00%</c:formatCode>
                <c:ptCount val="8"/>
                <c:pt idx="0">
                  <c:v>0.93920000000000003</c:v>
                </c:pt>
                <c:pt idx="1">
                  <c:v>0.9395</c:v>
                </c:pt>
                <c:pt idx="2">
                  <c:v>0.97109999999999996</c:v>
                </c:pt>
                <c:pt idx="3">
                  <c:v>0.95799999999999996</c:v>
                </c:pt>
                <c:pt idx="4">
                  <c:v>0.93630000000000002</c:v>
                </c:pt>
                <c:pt idx="5">
                  <c:v>0.9304</c:v>
                </c:pt>
                <c:pt idx="6">
                  <c:v>0.99739999999999995</c:v>
                </c:pt>
                <c:pt idx="7">
                  <c:v>0.94504575979683814</c:v>
                </c:pt>
              </c:numCache>
            </c:numRef>
          </c:val>
        </c:ser>
        <c:ser>
          <c:idx val="2"/>
          <c:order val="2"/>
          <c:tx>
            <c:strRef>
              <c:f>'002_POR_GENÉRICA'!$C$53:$D$53</c:f>
              <c:strCache>
                <c:ptCount val="1"/>
                <c:pt idx="0">
                  <c:v>2 . 6 ADQUISICION DE ACTIVOS NO FINANCIEROS EJECUCION</c:v>
                </c:pt>
              </c:strCache>
            </c:strRef>
          </c:tx>
          <c:invertIfNegative val="0"/>
          <c:cat>
            <c:strRef>
              <c:f>'002_POR_GENÉRICA'!$E$45:$L$45</c:f>
              <c:strCache>
                <c:ptCount val="8"/>
                <c:pt idx="0">
                  <c:v>400 000785 -SALUD CAJAMARCA</c:v>
                </c:pt>
                <c:pt idx="1">
                  <c:v>401 000786 -SALUD CHOTA</c:v>
                </c:pt>
                <c:pt idx="2">
                  <c:v>402 000787 -SALUD CUTERVO</c:v>
                </c:pt>
                <c:pt idx="3">
                  <c:v>403 000788 -SALUD JAEN</c:v>
                </c:pt>
                <c:pt idx="4">
                  <c:v>404 000999 -HOSPITAL CAJAMARCA</c:v>
                </c:pt>
                <c:pt idx="5">
                  <c:v>405 001047 -HOSPITAL GENERAL DE JAEN</c:v>
                </c:pt>
                <c:pt idx="6">
                  <c:v>406 001539 -HOSPITAL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'002_POR_GENÉRICA'!$E$54:$L$54</c:f>
              <c:numCache>
                <c:formatCode>##0.00%</c:formatCode>
                <c:ptCount val="8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7">
                  <c:v>0.99999902449398059</c:v>
                </c:pt>
              </c:numCache>
            </c:numRef>
          </c:val>
        </c:ser>
        <c:ser>
          <c:idx val="3"/>
          <c:order val="3"/>
          <c:tx>
            <c:strRef>
              <c:f>'002_POR_GENÉRICA'!$C$56:$D$56</c:f>
              <c:strCache>
                <c:ptCount val="1"/>
                <c:pt idx="0">
                  <c:v>2 . 5 OTROS GASTOS EJECUCION</c:v>
                </c:pt>
              </c:strCache>
            </c:strRef>
          </c:tx>
          <c:invertIfNegative val="0"/>
          <c:cat>
            <c:strRef>
              <c:f>'002_POR_GENÉRICA'!$E$45:$L$45</c:f>
              <c:strCache>
                <c:ptCount val="8"/>
                <c:pt idx="0">
                  <c:v>400 000785 -SALUD CAJAMARCA</c:v>
                </c:pt>
                <c:pt idx="1">
                  <c:v>401 000786 -SALUD CHOTA</c:v>
                </c:pt>
                <c:pt idx="2">
                  <c:v>402 000787 -SALUD CUTERVO</c:v>
                </c:pt>
                <c:pt idx="3">
                  <c:v>403 000788 -SALUD JAEN</c:v>
                </c:pt>
                <c:pt idx="4">
                  <c:v>404 000999 -HOSPITAL CAJAMARCA</c:v>
                </c:pt>
                <c:pt idx="5">
                  <c:v>405 001047 -HOSPITAL GENERAL DE JAEN</c:v>
                </c:pt>
                <c:pt idx="6">
                  <c:v>406 001539 -HOSPITAL GENERAL DE CHOTA</c:v>
                </c:pt>
                <c:pt idx="7">
                  <c:v>445 REGION CAJAMARCA</c:v>
                </c:pt>
              </c:strCache>
            </c:strRef>
          </c:cat>
          <c:val>
            <c:numRef>
              <c:f>'002_POR_GENÉRICA'!$E$57:$L$57</c:f>
              <c:numCache>
                <c:formatCode>0.0%</c:formatCode>
                <c:ptCount val="8"/>
                <c:pt idx="0">
                  <c:v>0.82820000000000005</c:v>
                </c:pt>
                <c:pt idx="1">
                  <c:v>0.2853</c:v>
                </c:pt>
                <c:pt idx="2">
                  <c:v>0.97519999999999996</c:v>
                </c:pt>
                <c:pt idx="3">
                  <c:v>0.89670000000000005</c:v>
                </c:pt>
                <c:pt idx="4">
                  <c:v>0.88380000000000003</c:v>
                </c:pt>
                <c:pt idx="5">
                  <c:v>0.99980000000000002</c:v>
                </c:pt>
                <c:pt idx="6">
                  <c:v>0.90980000000000005</c:v>
                </c:pt>
                <c:pt idx="7" formatCode="##0.00%">
                  <c:v>0.8164286058696395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663616"/>
        <c:axId val="75665408"/>
      </c:barChart>
      <c:catAx>
        <c:axId val="75663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75665408"/>
        <c:crosses val="autoZero"/>
        <c:auto val="1"/>
        <c:lblAlgn val="ctr"/>
        <c:lblOffset val="100"/>
        <c:noMultiLvlLbl val="0"/>
      </c:catAx>
      <c:valAx>
        <c:axId val="75665408"/>
        <c:scaling>
          <c:orientation val="minMax"/>
          <c:max val="1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7566361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EJECUTADO</c:v>
          </c:tx>
          <c:spPr>
            <a:solidFill>
              <a:srgbClr val="0070C0"/>
            </a:solidFill>
          </c:spPr>
          <c:invertIfNegative val="0"/>
          <c:cat>
            <c:multiLvlStrRef>
              <c:f>'002_POR_GENÉRICA (2)'!$B$2:$Y$3</c:f>
              <c:multiLvlStrCache>
                <c:ptCount val="24"/>
                <c:lvl>
                  <c:pt idx="0">
                    <c:v>2 . 1 PERSONAL Y OBLIGACIONES SOCIALES</c:v>
                  </c:pt>
                  <c:pt idx="1">
                    <c:v>2 . 3 BIENES Y SERVICIOS</c:v>
                  </c:pt>
                  <c:pt idx="2">
                    <c:v>2 . 6 ADQUISICION DE ACTIVOS NO FINANCIEROS</c:v>
                  </c:pt>
                  <c:pt idx="3">
                    <c:v>2 . 1 PERSONAL Y OBLIGACIONES SOCIALES</c:v>
                  </c:pt>
                  <c:pt idx="4">
                    <c:v>2 . 3 BIENES Y SERVICIOS</c:v>
                  </c:pt>
                  <c:pt idx="5">
                    <c:v>2 . 6 ADQUISICION DE ACTIVOS NO FINANCIEROS</c:v>
                  </c:pt>
                  <c:pt idx="6">
                    <c:v>2 . 5 OTROS GASTOS</c:v>
                  </c:pt>
                  <c:pt idx="7">
                    <c:v>2 . 1 PERSONAL Y OBLIGACIONES SOCIALES</c:v>
                  </c:pt>
                  <c:pt idx="8">
                    <c:v>2 . 3 BIENES Y SERVICIOS</c:v>
                  </c:pt>
                  <c:pt idx="9">
                    <c:v>2 . 6 ADQUISICION DE ACTIVOS NO FINANCIEROS</c:v>
                  </c:pt>
                  <c:pt idx="10">
                    <c:v>2 . 5 OTROS GASTOS</c:v>
                  </c:pt>
                  <c:pt idx="11">
                    <c:v>2 . 1 PERSONAL Y OBLIGACIONES SOCIALES</c:v>
                  </c:pt>
                  <c:pt idx="12">
                    <c:v>2 . 3 BIENES Y SERVICIOS</c:v>
                  </c:pt>
                  <c:pt idx="13">
                    <c:v>2 . 6 ADQUISICION DE ACTIVOS NO FINANCIEROS</c:v>
                  </c:pt>
                  <c:pt idx="14">
                    <c:v>2 . 5 OTROS GASTOS</c:v>
                  </c:pt>
                  <c:pt idx="15">
                    <c:v>2 . 1 PERSONAL Y OBLIGACIONES SOCIALES</c:v>
                  </c:pt>
                  <c:pt idx="16">
                    <c:v>2 . 3 BIENES Y SERVICIOS</c:v>
                  </c:pt>
                  <c:pt idx="17">
                    <c:v>2 . 6 ADQUISICION DE ACTIVOS NO FINANCIEROS</c:v>
                  </c:pt>
                  <c:pt idx="18">
                    <c:v>2 . 1 PERSONAL Y OBLIGACIONES SOCIALES</c:v>
                  </c:pt>
                  <c:pt idx="19">
                    <c:v>2 . 3 BIENES Y SERVICIOS</c:v>
                  </c:pt>
                  <c:pt idx="20">
                    <c:v>2 . 6 ADQUISICION DE ACTIVOS NO FINANCIEROS</c:v>
                  </c:pt>
                  <c:pt idx="21">
                    <c:v>2 . 1 PERSONAL Y OBLIGACIONES SOCIALES</c:v>
                  </c:pt>
                  <c:pt idx="22">
                    <c:v>2 . 3 BIENES Y SERVICIOS</c:v>
                  </c:pt>
                  <c:pt idx="23">
                    <c:v>2 . 6 ADQUISICION DE ACTIVOS NO FINANCIEROS</c:v>
                  </c:pt>
                </c:lvl>
                <c:lvl>
                  <c:pt idx="0">
                    <c:v>400 000785 REGION CAJAMARCA-SALUD CAJAMARCA</c:v>
                  </c:pt>
                  <c:pt idx="3">
                    <c:v>401 000786 REGION CAJAMARCA-SALUD CHOTA</c:v>
                  </c:pt>
                  <c:pt idx="7">
                    <c:v>402 000787 REGION CAJAMARCA-SALUD CUTERVO</c:v>
                  </c:pt>
                  <c:pt idx="11">
                    <c:v>403 000788 REGION CAJAMARCA-SALUD JAEN</c:v>
                  </c:pt>
                  <c:pt idx="15">
                    <c:v>404 000999 REGION CAJAMARCA-HOSPITAL CAJAMARCA</c:v>
                  </c:pt>
                  <c:pt idx="18">
                    <c:v>405 001047 REGION CAJAMARCA-HOSPITAL GENERAL DE JAEN</c:v>
                  </c:pt>
                  <c:pt idx="21">
                    <c:v>406 001539 REGION CAJAMARCA-HOSPITAL GENERAL DE CHOTA</c:v>
                  </c:pt>
                </c:lvl>
              </c:multiLvlStrCache>
            </c:multiLvlStrRef>
          </c:cat>
          <c:val>
            <c:numRef>
              <c:f>'002_POR_GENÉRICA (2)'!$B$4:$Y$4</c:f>
              <c:numCache>
                <c:formatCode>#,##0</c:formatCode>
                <c:ptCount val="24"/>
                <c:pt idx="0">
                  <c:v>13342896</c:v>
                </c:pt>
                <c:pt idx="1">
                  <c:v>9958104</c:v>
                </c:pt>
                <c:pt idx="2">
                  <c:v>1789776</c:v>
                </c:pt>
                <c:pt idx="3">
                  <c:v>4470216</c:v>
                </c:pt>
                <c:pt idx="4">
                  <c:v>4922304</c:v>
                </c:pt>
                <c:pt idx="5">
                  <c:v>594576</c:v>
                </c:pt>
                <c:pt idx="6">
                  <c:v>344592</c:v>
                </c:pt>
                <c:pt idx="7">
                  <c:v>5771376</c:v>
                </c:pt>
                <c:pt idx="8">
                  <c:v>3389640</c:v>
                </c:pt>
                <c:pt idx="9">
                  <c:v>766884</c:v>
                </c:pt>
                <c:pt idx="10">
                  <c:v>78336</c:v>
                </c:pt>
                <c:pt idx="11">
                  <c:v>4789332</c:v>
                </c:pt>
                <c:pt idx="12">
                  <c:v>5203740</c:v>
                </c:pt>
                <c:pt idx="13">
                  <c:v>832956</c:v>
                </c:pt>
                <c:pt idx="14">
                  <c:v>485160</c:v>
                </c:pt>
                <c:pt idx="15">
                  <c:v>5832324</c:v>
                </c:pt>
                <c:pt idx="16">
                  <c:v>8974836</c:v>
                </c:pt>
                <c:pt idx="17">
                  <c:v>727044</c:v>
                </c:pt>
                <c:pt idx="18">
                  <c:v>2676012</c:v>
                </c:pt>
                <c:pt idx="19">
                  <c:v>2169444</c:v>
                </c:pt>
                <c:pt idx="20">
                  <c:v>185892</c:v>
                </c:pt>
                <c:pt idx="21">
                  <c:v>1938216</c:v>
                </c:pt>
                <c:pt idx="22">
                  <c:v>812220</c:v>
                </c:pt>
                <c:pt idx="23">
                  <c:v>475236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201792"/>
        <c:axId val="77203712"/>
      </c:barChart>
      <c:lineChart>
        <c:grouping val="stacked"/>
        <c:varyColors val="0"/>
        <c:ser>
          <c:idx val="0"/>
          <c:order val="1"/>
          <c:tx>
            <c:v>%EJECUCIÓN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'002_POR_GENÉRICA (2)'!$B$5:$Y$5</c:f>
              <c:numCache>
                <c:formatCode>0.00%</c:formatCode>
                <c:ptCount val="24"/>
                <c:pt idx="0">
                  <c:v>0.88128102025227506</c:v>
                </c:pt>
                <c:pt idx="1">
                  <c:v>0.72524809943740298</c:v>
                </c:pt>
                <c:pt idx="2">
                  <c:v>0.3825696623488079</c:v>
                </c:pt>
                <c:pt idx="3">
                  <c:v>0.91793573285944119</c:v>
                </c:pt>
                <c:pt idx="4">
                  <c:v>0.80422643542536176</c:v>
                </c:pt>
                <c:pt idx="5">
                  <c:v>0.12441134522752348</c:v>
                </c:pt>
                <c:pt idx="6">
                  <c:v>0.67489668941821057</c:v>
                </c:pt>
                <c:pt idx="7">
                  <c:v>0.87988271774356752</c:v>
                </c:pt>
                <c:pt idx="8">
                  <c:v>0.90167805430665204</c:v>
                </c:pt>
                <c:pt idx="9">
                  <c:v>0.42029172599767373</c:v>
                </c:pt>
                <c:pt idx="10">
                  <c:v>0.82372089460784315</c:v>
                </c:pt>
                <c:pt idx="11">
                  <c:v>0.83530417185528172</c:v>
                </c:pt>
                <c:pt idx="12">
                  <c:v>0.86321145945031841</c:v>
                </c:pt>
                <c:pt idx="13">
                  <c:v>0.4086854527730156</c:v>
                </c:pt>
                <c:pt idx="14">
                  <c:v>0.85339475636903295</c:v>
                </c:pt>
                <c:pt idx="15">
                  <c:v>0.97876249673372051</c:v>
                </c:pt>
                <c:pt idx="16">
                  <c:v>0.77808853554538493</c:v>
                </c:pt>
                <c:pt idx="17">
                  <c:v>0.65316129422703439</c:v>
                </c:pt>
                <c:pt idx="18">
                  <c:v>0.88484692893753836</c:v>
                </c:pt>
                <c:pt idx="19">
                  <c:v>0.86269661719777047</c:v>
                </c:pt>
                <c:pt idx="20">
                  <c:v>0.58388741850106518</c:v>
                </c:pt>
                <c:pt idx="21">
                  <c:v>0.89327814856548493</c:v>
                </c:pt>
                <c:pt idx="22">
                  <c:v>0.70474255743517766</c:v>
                </c:pt>
                <c:pt idx="23">
                  <c:v>0.77839431356210387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07424"/>
        <c:axId val="77205888"/>
      </c:lineChart>
      <c:catAx>
        <c:axId val="77201792"/>
        <c:scaling>
          <c:orientation val="minMax"/>
        </c:scaling>
        <c:delete val="0"/>
        <c:axPos val="b"/>
        <c:title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PE"/>
          </a:p>
        </c:txPr>
        <c:crossAx val="77203712"/>
        <c:crosses val="autoZero"/>
        <c:auto val="1"/>
        <c:lblAlgn val="ctr"/>
        <c:lblOffset val="100"/>
        <c:noMultiLvlLbl val="0"/>
      </c:catAx>
      <c:valAx>
        <c:axId val="77203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S/.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7201792"/>
        <c:crosses val="autoZero"/>
        <c:crossBetween val="between"/>
      </c:valAx>
      <c:valAx>
        <c:axId val="7720588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77207424"/>
        <c:crosses val="max"/>
        <c:crossBetween val="between"/>
      </c:valAx>
      <c:catAx>
        <c:axId val="77207424"/>
        <c:scaling>
          <c:orientation val="minMax"/>
        </c:scaling>
        <c:delete val="1"/>
        <c:axPos val="b"/>
        <c:majorTickMark val="out"/>
        <c:minorTickMark val="none"/>
        <c:tickLblPos val="nextTo"/>
        <c:crossAx val="772058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 b="1" i="0" baseline="0">
                <a:effectLst/>
              </a:rPr>
              <a:t>Gráfico N° 07: 2.3 BIENES Y SERVICIOS</a:t>
            </a:r>
            <a:endParaRPr lang="es-PE" sz="1200">
              <a:effectLst/>
            </a:endParaRPr>
          </a:p>
        </c:rich>
      </c:tx>
      <c:layout>
        <c:manualLayout>
          <c:xMode val="edge"/>
          <c:yMode val="edge"/>
          <c:x val="0.34056671757340157"/>
          <c:y val="2.384500372069677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'21_GENÉRICATRIM'!$I$34</c:f>
              <c:strCache>
                <c:ptCount val="1"/>
                <c:pt idx="0">
                  <c:v>0785 SALUD CAJAMARCA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'21_GENÉRICATRIM'!$K$34:$V$34</c:f>
              <c:numCache>
                <c:formatCode>#,##0</c:formatCode>
                <c:ptCount val="12"/>
                <c:pt idx="0">
                  <c:v>114497</c:v>
                </c:pt>
                <c:pt idx="1">
                  <c:v>256451</c:v>
                </c:pt>
                <c:pt idx="2">
                  <c:v>302922</c:v>
                </c:pt>
                <c:pt idx="3">
                  <c:v>653045</c:v>
                </c:pt>
                <c:pt idx="4">
                  <c:v>822593</c:v>
                </c:pt>
                <c:pt idx="5">
                  <c:v>643228</c:v>
                </c:pt>
                <c:pt idx="6">
                  <c:v>785286</c:v>
                </c:pt>
                <c:pt idx="7">
                  <c:v>1004393</c:v>
                </c:pt>
                <c:pt idx="8">
                  <c:v>1246830</c:v>
                </c:pt>
                <c:pt idx="9">
                  <c:v>610241</c:v>
                </c:pt>
                <c:pt idx="10">
                  <c:v>782758</c:v>
                </c:pt>
                <c:pt idx="11">
                  <c:v>1424604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'21_GENÉRICATRIM'!$I$35</c:f>
              <c:strCache>
                <c:ptCount val="1"/>
                <c:pt idx="0">
                  <c:v>0786 SALUD CHOTA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'21_GENÉRICATRIM'!$K$35:$V$35</c:f>
              <c:numCache>
                <c:formatCode>#,##0</c:formatCode>
                <c:ptCount val="12"/>
                <c:pt idx="0">
                  <c:v>0</c:v>
                </c:pt>
                <c:pt idx="1">
                  <c:v>560910</c:v>
                </c:pt>
                <c:pt idx="2">
                  <c:v>65677</c:v>
                </c:pt>
                <c:pt idx="3">
                  <c:v>192067</c:v>
                </c:pt>
                <c:pt idx="4">
                  <c:v>389161</c:v>
                </c:pt>
                <c:pt idx="5">
                  <c:v>440078</c:v>
                </c:pt>
                <c:pt idx="6">
                  <c:v>224918</c:v>
                </c:pt>
                <c:pt idx="7">
                  <c:v>483808</c:v>
                </c:pt>
                <c:pt idx="8">
                  <c:v>618756</c:v>
                </c:pt>
                <c:pt idx="9">
                  <c:v>397542</c:v>
                </c:pt>
                <c:pt idx="10">
                  <c:v>584305</c:v>
                </c:pt>
                <c:pt idx="11">
                  <c:v>770692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'21_GENÉRICATRIM'!$I$36</c:f>
              <c:strCache>
                <c:ptCount val="1"/>
                <c:pt idx="0">
                  <c:v>0787 SALUD CUTERVO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'21_GENÉRICATRIM'!$K$36:$V$36</c:f>
              <c:numCache>
                <c:formatCode>#,##0</c:formatCode>
                <c:ptCount val="12"/>
                <c:pt idx="0">
                  <c:v>163610</c:v>
                </c:pt>
                <c:pt idx="1">
                  <c:v>222619</c:v>
                </c:pt>
                <c:pt idx="2">
                  <c:v>257201</c:v>
                </c:pt>
                <c:pt idx="3">
                  <c:v>299763</c:v>
                </c:pt>
                <c:pt idx="4">
                  <c:v>204757</c:v>
                </c:pt>
                <c:pt idx="5">
                  <c:v>242728</c:v>
                </c:pt>
                <c:pt idx="6">
                  <c:v>367816</c:v>
                </c:pt>
                <c:pt idx="7">
                  <c:v>275505</c:v>
                </c:pt>
                <c:pt idx="8">
                  <c:v>445079</c:v>
                </c:pt>
                <c:pt idx="9">
                  <c:v>247040</c:v>
                </c:pt>
                <c:pt idx="10">
                  <c:v>328650</c:v>
                </c:pt>
                <c:pt idx="11">
                  <c:v>305561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'21_GENÉRICATRIM'!$I$37</c:f>
              <c:strCache>
                <c:ptCount val="1"/>
                <c:pt idx="0">
                  <c:v>0788 SALUD JAEN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'21_GENÉRICATRIM'!$K$37:$V$37</c:f>
              <c:numCache>
                <c:formatCode>#,##0</c:formatCode>
                <c:ptCount val="12"/>
                <c:pt idx="0">
                  <c:v>65038</c:v>
                </c:pt>
                <c:pt idx="1">
                  <c:v>200801</c:v>
                </c:pt>
                <c:pt idx="2">
                  <c:v>108568</c:v>
                </c:pt>
                <c:pt idx="3">
                  <c:v>456012</c:v>
                </c:pt>
                <c:pt idx="4">
                  <c:v>449784</c:v>
                </c:pt>
                <c:pt idx="5">
                  <c:v>396637</c:v>
                </c:pt>
                <c:pt idx="6">
                  <c:v>482695</c:v>
                </c:pt>
                <c:pt idx="7">
                  <c:v>709293</c:v>
                </c:pt>
                <c:pt idx="8">
                  <c:v>782753</c:v>
                </c:pt>
                <c:pt idx="9">
                  <c:v>252665</c:v>
                </c:pt>
                <c:pt idx="10">
                  <c:v>578152</c:v>
                </c:pt>
                <c:pt idx="11">
                  <c:v>509395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'21_GENÉRICATRIM'!$I$38</c:f>
              <c:strCache>
                <c:ptCount val="1"/>
                <c:pt idx="0">
                  <c:v>0999 HOSPITAL CAJAMARCA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'21_GENÉRICATRIM'!$K$38:$V$38</c:f>
              <c:numCache>
                <c:formatCode>#,##0</c:formatCode>
                <c:ptCount val="12"/>
                <c:pt idx="0">
                  <c:v>126810</c:v>
                </c:pt>
                <c:pt idx="1">
                  <c:v>98133</c:v>
                </c:pt>
                <c:pt idx="2">
                  <c:v>1006385</c:v>
                </c:pt>
                <c:pt idx="3">
                  <c:v>707405</c:v>
                </c:pt>
                <c:pt idx="4">
                  <c:v>185618</c:v>
                </c:pt>
                <c:pt idx="5">
                  <c:v>730821</c:v>
                </c:pt>
                <c:pt idx="6">
                  <c:v>945754</c:v>
                </c:pt>
                <c:pt idx="7">
                  <c:v>1297511</c:v>
                </c:pt>
                <c:pt idx="8">
                  <c:v>974728</c:v>
                </c:pt>
                <c:pt idx="9">
                  <c:v>392799</c:v>
                </c:pt>
                <c:pt idx="10">
                  <c:v>717892</c:v>
                </c:pt>
                <c:pt idx="11">
                  <c:v>1091672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'21_GENÉRICATRIM'!$I$39</c:f>
              <c:strCache>
                <c:ptCount val="1"/>
                <c:pt idx="0">
                  <c:v>1047 HOSPITAL GENERAL DE JAEN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'21_GENÉRICATRIM'!$K$39:$V$39</c:f>
              <c:numCache>
                <c:formatCode>#,##0</c:formatCode>
                <c:ptCount val="12"/>
                <c:pt idx="0">
                  <c:v>48626</c:v>
                </c:pt>
                <c:pt idx="1">
                  <c:v>76674</c:v>
                </c:pt>
                <c:pt idx="2">
                  <c:v>227543</c:v>
                </c:pt>
                <c:pt idx="3">
                  <c:v>143270</c:v>
                </c:pt>
                <c:pt idx="4">
                  <c:v>184031</c:v>
                </c:pt>
                <c:pt idx="5">
                  <c:v>270101</c:v>
                </c:pt>
                <c:pt idx="6">
                  <c:v>232465</c:v>
                </c:pt>
                <c:pt idx="7">
                  <c:v>146304</c:v>
                </c:pt>
                <c:pt idx="8">
                  <c:v>285412</c:v>
                </c:pt>
                <c:pt idx="9">
                  <c:v>144749</c:v>
                </c:pt>
                <c:pt idx="10">
                  <c:v>112513</c:v>
                </c:pt>
                <c:pt idx="11">
                  <c:v>682474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'21_GENÉRICATRIM'!$I$40</c:f>
              <c:strCache>
                <c:ptCount val="1"/>
                <c:pt idx="0">
                  <c:v>1539 HOSPITAL JOSÉ H. SOTO CADENILLAS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'21_GENÉRICATRIM'!$K$40:$V$40</c:f>
              <c:numCache>
                <c:formatCode>#,##0</c:formatCode>
                <c:ptCount val="12"/>
                <c:pt idx="0">
                  <c:v>1924</c:v>
                </c:pt>
                <c:pt idx="1">
                  <c:v>6022</c:v>
                </c:pt>
                <c:pt idx="2">
                  <c:v>56213</c:v>
                </c:pt>
                <c:pt idx="3">
                  <c:v>29612</c:v>
                </c:pt>
                <c:pt idx="4">
                  <c:v>45942</c:v>
                </c:pt>
                <c:pt idx="5">
                  <c:v>103487</c:v>
                </c:pt>
                <c:pt idx="6">
                  <c:v>60543</c:v>
                </c:pt>
                <c:pt idx="7">
                  <c:v>74991</c:v>
                </c:pt>
                <c:pt idx="8">
                  <c:v>39647</c:v>
                </c:pt>
                <c:pt idx="9">
                  <c:v>87673</c:v>
                </c:pt>
                <c:pt idx="10">
                  <c:v>80208</c:v>
                </c:pt>
                <c:pt idx="11">
                  <c:v>224284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56832"/>
        <c:axId val="76070912"/>
      </c:lineChart>
      <c:catAx>
        <c:axId val="76056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76070912"/>
        <c:crosses val="autoZero"/>
        <c:auto val="1"/>
        <c:lblAlgn val="ctr"/>
        <c:lblOffset val="100"/>
        <c:noMultiLvlLbl val="0"/>
      </c:catAx>
      <c:valAx>
        <c:axId val="76070912"/>
        <c:scaling>
          <c:orientation val="minMax"/>
        </c:scaling>
        <c:delete val="1"/>
        <c:axPos val="l"/>
        <c:majorGridlines/>
        <c:numFmt formatCode="#,##0" sourceLinked="1"/>
        <c:majorTickMark val="none"/>
        <c:minorTickMark val="none"/>
        <c:tickLblPos val="nextTo"/>
        <c:crossAx val="760568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 b="1" i="0" baseline="0">
                <a:effectLst/>
              </a:rPr>
              <a:t>Gráfico N° 09: 2.6 ADQUISICION DE ACTIVOS NO FINANCIEROS</a:t>
            </a:r>
            <a:endParaRPr lang="es-PE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'21_GENÉRICATRIM'!$I$56</c:f>
              <c:strCache>
                <c:ptCount val="1"/>
                <c:pt idx="0">
                  <c:v>0785 SALUD CAJAMARCA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'21_GENÉRICATRIM'!$K$56:$V$56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15180</c:v>
                </c:pt>
                <c:pt idx="5">
                  <c:v>21770</c:v>
                </c:pt>
                <c:pt idx="6">
                  <c:v>34823</c:v>
                </c:pt>
                <c:pt idx="7">
                  <c:v>127776</c:v>
                </c:pt>
                <c:pt idx="8">
                  <c:v>228569</c:v>
                </c:pt>
                <c:pt idx="9">
                  <c:v>31092</c:v>
                </c:pt>
                <c:pt idx="10">
                  <c:v>22400</c:v>
                </c:pt>
                <c:pt idx="11">
                  <c:v>218196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'21_GENÉRICATRIM'!$I$57</c:f>
              <c:strCache>
                <c:ptCount val="1"/>
                <c:pt idx="0">
                  <c:v>0786 SALUD CHOTA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'21_GENÉRICATRIM'!$K$57:$V$57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200</c:v>
                </c:pt>
                <c:pt idx="7">
                  <c:v>13000</c:v>
                </c:pt>
                <c:pt idx="8">
                  <c:v>0</c:v>
                </c:pt>
                <c:pt idx="9">
                  <c:v>29623</c:v>
                </c:pt>
                <c:pt idx="10">
                  <c:v>31149</c:v>
                </c:pt>
                <c:pt idx="11">
                  <c:v>107169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'21_GENÉRICATRIM'!$I$58</c:f>
              <c:strCache>
                <c:ptCount val="1"/>
                <c:pt idx="0">
                  <c:v>0787 SALUD CUTERVO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'21_GENÉRICATRIM'!$K$58:$V$58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8340</c:v>
                </c:pt>
                <c:pt idx="6">
                  <c:v>23298</c:v>
                </c:pt>
                <c:pt idx="7">
                  <c:v>27672</c:v>
                </c:pt>
                <c:pt idx="8">
                  <c:v>78673</c:v>
                </c:pt>
                <c:pt idx="9">
                  <c:v>184331</c:v>
                </c:pt>
                <c:pt idx="10">
                  <c:v>0</c:v>
                </c:pt>
                <c:pt idx="11">
                  <c:v>6000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'21_GENÉRICATRIM'!$I$59</c:f>
              <c:strCache>
                <c:ptCount val="1"/>
                <c:pt idx="0">
                  <c:v>0788 SALUD JAEN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'21_GENÉRICATRIM'!$K$59:$V$59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4757</c:v>
                </c:pt>
                <c:pt idx="6">
                  <c:v>32831</c:v>
                </c:pt>
                <c:pt idx="7">
                  <c:v>3690</c:v>
                </c:pt>
                <c:pt idx="8">
                  <c:v>50249</c:v>
                </c:pt>
                <c:pt idx="9">
                  <c:v>35000</c:v>
                </c:pt>
                <c:pt idx="10">
                  <c:v>0</c:v>
                </c:pt>
                <c:pt idx="11">
                  <c:v>395350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'21_GENÉRICATRIM'!$I$60</c:f>
              <c:strCache>
                <c:ptCount val="1"/>
                <c:pt idx="0">
                  <c:v>0999 HOSPITAL CAJAMARCA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'21_GENÉRICATRIM'!$K$60:$V$60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480</c:v>
                </c:pt>
                <c:pt idx="4">
                  <c:v>0</c:v>
                </c:pt>
                <c:pt idx="5">
                  <c:v>4094</c:v>
                </c:pt>
                <c:pt idx="6">
                  <c:v>0</c:v>
                </c:pt>
                <c:pt idx="7">
                  <c:v>0</c:v>
                </c:pt>
                <c:pt idx="8">
                  <c:v>11494</c:v>
                </c:pt>
                <c:pt idx="9">
                  <c:v>321034</c:v>
                </c:pt>
                <c:pt idx="10">
                  <c:v>137774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'21_GENÉRICATRIM'!$I$61</c:f>
              <c:strCache>
                <c:ptCount val="1"/>
                <c:pt idx="0">
                  <c:v>1047 HOSPITAL GENERAL DE JAEN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'21_GENÉRICATRIM'!$K$61:$V$61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1180</c:v>
                </c:pt>
                <c:pt idx="9">
                  <c:v>19670</c:v>
                </c:pt>
                <c:pt idx="10">
                  <c:v>76150</c:v>
                </c:pt>
                <c:pt idx="11">
                  <c:v>11540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'21_GENÉRICATRIM'!$I$62</c:f>
              <c:strCache>
                <c:ptCount val="1"/>
                <c:pt idx="0">
                  <c:v>1539 HOSPITAL JOSÉ H. SOTO CADENILLAS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'21_GENÉRICATRIM'!$K$62:$V$62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13483</c:v>
                </c:pt>
                <c:pt idx="7">
                  <c:v>1880</c:v>
                </c:pt>
                <c:pt idx="8">
                  <c:v>214976</c:v>
                </c:pt>
                <c:pt idx="9">
                  <c:v>11628</c:v>
                </c:pt>
                <c:pt idx="10">
                  <c:v>137038</c:v>
                </c:pt>
                <c:pt idx="11">
                  <c:v>39192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37248"/>
        <c:axId val="77796096"/>
      </c:lineChart>
      <c:catAx>
        <c:axId val="77237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77796096"/>
        <c:crosses val="autoZero"/>
        <c:auto val="1"/>
        <c:lblAlgn val="ctr"/>
        <c:lblOffset val="100"/>
        <c:noMultiLvlLbl val="0"/>
      </c:catAx>
      <c:valAx>
        <c:axId val="777960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772372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 b="1" i="0" baseline="0">
                <a:effectLst/>
              </a:rPr>
              <a:t>Gráfico N° 08: 2.3.2.8 CONTRATO ADMINISTRATIVO DE SERVICIOS</a:t>
            </a:r>
            <a:endParaRPr lang="es-PE" sz="1200">
              <a:effectLst/>
            </a:endParaRPr>
          </a:p>
        </c:rich>
      </c:tx>
      <c:layout>
        <c:manualLayout>
          <c:xMode val="edge"/>
          <c:yMode val="edge"/>
          <c:x val="0.24318315347040179"/>
          <c:y val="2.384508852728095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'21_GENÉRICATRIM'!$I$45</c:f>
              <c:strCache>
                <c:ptCount val="1"/>
                <c:pt idx="0">
                  <c:v>0785 SALUD CAJAMARCA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'21_GENÉRICATRIM'!$K$45:$V$45</c:f>
              <c:numCache>
                <c:formatCode>#,##0</c:formatCode>
                <c:ptCount val="12"/>
                <c:pt idx="0">
                  <c:v>113057</c:v>
                </c:pt>
                <c:pt idx="1">
                  <c:v>256451</c:v>
                </c:pt>
                <c:pt idx="2">
                  <c:v>270907</c:v>
                </c:pt>
                <c:pt idx="3">
                  <c:v>265862</c:v>
                </c:pt>
                <c:pt idx="4">
                  <c:v>305632</c:v>
                </c:pt>
                <c:pt idx="5">
                  <c:v>281227</c:v>
                </c:pt>
                <c:pt idx="6">
                  <c:v>333998</c:v>
                </c:pt>
                <c:pt idx="7">
                  <c:v>271247</c:v>
                </c:pt>
                <c:pt idx="8">
                  <c:v>314608</c:v>
                </c:pt>
                <c:pt idx="9">
                  <c:v>249697</c:v>
                </c:pt>
                <c:pt idx="10">
                  <c:v>324536</c:v>
                </c:pt>
                <c:pt idx="11">
                  <c:v>321844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'21_GENÉRICATRIM'!$I$46</c:f>
              <c:strCache>
                <c:ptCount val="1"/>
                <c:pt idx="0">
                  <c:v>0786 SALUD CHOTA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'21_GENÉRICATRIM'!$K$46:$V$46</c:f>
              <c:numCache>
                <c:formatCode>#,##0</c:formatCode>
                <c:ptCount val="12"/>
                <c:pt idx="0">
                  <c:v>0</c:v>
                </c:pt>
                <c:pt idx="1">
                  <c:v>560910</c:v>
                </c:pt>
                <c:pt idx="2">
                  <c:v>5900</c:v>
                </c:pt>
                <c:pt idx="3">
                  <c:v>117061</c:v>
                </c:pt>
                <c:pt idx="4">
                  <c:v>105868</c:v>
                </c:pt>
                <c:pt idx="5">
                  <c:v>307845</c:v>
                </c:pt>
                <c:pt idx="6">
                  <c:v>88610</c:v>
                </c:pt>
                <c:pt idx="7">
                  <c:v>149368</c:v>
                </c:pt>
                <c:pt idx="8">
                  <c:v>207153</c:v>
                </c:pt>
                <c:pt idx="9">
                  <c:v>98317</c:v>
                </c:pt>
                <c:pt idx="10">
                  <c:v>342677</c:v>
                </c:pt>
                <c:pt idx="11">
                  <c:v>182655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'21_GENÉRICATRIM'!$I$47</c:f>
              <c:strCache>
                <c:ptCount val="1"/>
                <c:pt idx="0">
                  <c:v>0787 SALUD CUTERVO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'21_GENÉRICATRIM'!$K$47:$V$47</c:f>
              <c:numCache>
                <c:formatCode>#,##0</c:formatCode>
                <c:ptCount val="12"/>
                <c:pt idx="0">
                  <c:v>163610</c:v>
                </c:pt>
                <c:pt idx="1">
                  <c:v>215449</c:v>
                </c:pt>
                <c:pt idx="2">
                  <c:v>205118</c:v>
                </c:pt>
                <c:pt idx="3">
                  <c:v>158853</c:v>
                </c:pt>
                <c:pt idx="4">
                  <c:v>137435</c:v>
                </c:pt>
                <c:pt idx="5">
                  <c:v>126521</c:v>
                </c:pt>
                <c:pt idx="6">
                  <c:v>147475</c:v>
                </c:pt>
                <c:pt idx="7">
                  <c:v>153671</c:v>
                </c:pt>
                <c:pt idx="8">
                  <c:v>163709</c:v>
                </c:pt>
                <c:pt idx="9">
                  <c:v>128617</c:v>
                </c:pt>
                <c:pt idx="10">
                  <c:v>92423</c:v>
                </c:pt>
                <c:pt idx="11">
                  <c:v>80832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'21_GENÉRICATRIM'!$I$48</c:f>
              <c:strCache>
                <c:ptCount val="1"/>
                <c:pt idx="0">
                  <c:v>0788 SALUD JAEN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'21_GENÉRICATRIM'!$K$48:$V$48</c:f>
              <c:numCache>
                <c:formatCode>#,##0</c:formatCode>
                <c:ptCount val="12"/>
                <c:pt idx="0">
                  <c:v>65038</c:v>
                </c:pt>
                <c:pt idx="1">
                  <c:v>197810</c:v>
                </c:pt>
                <c:pt idx="2">
                  <c:v>95218</c:v>
                </c:pt>
                <c:pt idx="3">
                  <c:v>104629</c:v>
                </c:pt>
                <c:pt idx="4">
                  <c:v>100155</c:v>
                </c:pt>
                <c:pt idx="5">
                  <c:v>138393</c:v>
                </c:pt>
                <c:pt idx="6">
                  <c:v>241461</c:v>
                </c:pt>
                <c:pt idx="7">
                  <c:v>357538</c:v>
                </c:pt>
                <c:pt idx="8">
                  <c:v>473216</c:v>
                </c:pt>
                <c:pt idx="9">
                  <c:v>82458</c:v>
                </c:pt>
                <c:pt idx="10">
                  <c:v>353790</c:v>
                </c:pt>
                <c:pt idx="11">
                  <c:v>47576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'21_GENÉRICATRIM'!$I$49</c:f>
              <c:strCache>
                <c:ptCount val="1"/>
                <c:pt idx="0">
                  <c:v>0999 HOSPITAL CAJAMARCA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'21_GENÉRICATRIM'!$K$49:$V$49</c:f>
              <c:numCache>
                <c:formatCode>#,##0</c:formatCode>
                <c:ptCount val="12"/>
                <c:pt idx="0">
                  <c:v>126810</c:v>
                </c:pt>
                <c:pt idx="1">
                  <c:v>56417</c:v>
                </c:pt>
                <c:pt idx="2">
                  <c:v>143415</c:v>
                </c:pt>
                <c:pt idx="3">
                  <c:v>410462</c:v>
                </c:pt>
                <c:pt idx="4">
                  <c:v>119142</c:v>
                </c:pt>
                <c:pt idx="5">
                  <c:v>102235</c:v>
                </c:pt>
                <c:pt idx="6">
                  <c:v>264631</c:v>
                </c:pt>
                <c:pt idx="7">
                  <c:v>157364</c:v>
                </c:pt>
                <c:pt idx="8">
                  <c:v>132972</c:v>
                </c:pt>
                <c:pt idx="9">
                  <c:v>142290</c:v>
                </c:pt>
                <c:pt idx="10">
                  <c:v>504878</c:v>
                </c:pt>
                <c:pt idx="11">
                  <c:v>455589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'21_GENÉRICATRIM'!$I$50</c:f>
              <c:strCache>
                <c:ptCount val="1"/>
                <c:pt idx="0">
                  <c:v>1047 HOSPITAL GENERAL DE JAEN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'21_GENÉRICATRIM'!$K$50:$V$50</c:f>
              <c:numCache>
                <c:formatCode>#,##0</c:formatCode>
                <c:ptCount val="12"/>
                <c:pt idx="0">
                  <c:v>48626</c:v>
                </c:pt>
                <c:pt idx="1">
                  <c:v>53527</c:v>
                </c:pt>
                <c:pt idx="2">
                  <c:v>72881</c:v>
                </c:pt>
                <c:pt idx="3">
                  <c:v>56928</c:v>
                </c:pt>
                <c:pt idx="4">
                  <c:v>43896</c:v>
                </c:pt>
                <c:pt idx="5">
                  <c:v>52878</c:v>
                </c:pt>
                <c:pt idx="6">
                  <c:v>63963</c:v>
                </c:pt>
                <c:pt idx="7">
                  <c:v>52516</c:v>
                </c:pt>
                <c:pt idx="8">
                  <c:v>62982</c:v>
                </c:pt>
                <c:pt idx="9">
                  <c:v>53884</c:v>
                </c:pt>
                <c:pt idx="10">
                  <c:v>33633</c:v>
                </c:pt>
                <c:pt idx="11">
                  <c:v>112596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'21_GENÉRICATRIM'!$I$51</c:f>
              <c:strCache>
                <c:ptCount val="1"/>
                <c:pt idx="0">
                  <c:v>1539 HOSPITAL JOSÉ H. SOTO CADENILLAS</c:v>
                </c:pt>
              </c:strCache>
            </c:strRef>
          </c:tx>
          <c:cat>
            <c:strRef>
              <c:f>'21_GENÉRICATRIM'!$K$22:$V$22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'21_GENÉRICATRIM'!$K$51:$V$51</c:f>
              <c:numCache>
                <c:formatCode>#,##0</c:formatCode>
                <c:ptCount val="12"/>
                <c:pt idx="0">
                  <c:v>1604</c:v>
                </c:pt>
                <c:pt idx="1">
                  <c:v>22</c:v>
                </c:pt>
                <c:pt idx="2">
                  <c:v>41456</c:v>
                </c:pt>
                <c:pt idx="3">
                  <c:v>1524</c:v>
                </c:pt>
                <c:pt idx="4">
                  <c:v>15865</c:v>
                </c:pt>
                <c:pt idx="5">
                  <c:v>53125</c:v>
                </c:pt>
                <c:pt idx="6">
                  <c:v>33019</c:v>
                </c:pt>
                <c:pt idx="7">
                  <c:v>28722</c:v>
                </c:pt>
                <c:pt idx="8">
                  <c:v>0</c:v>
                </c:pt>
                <c:pt idx="9">
                  <c:v>58674</c:v>
                </c:pt>
                <c:pt idx="10">
                  <c:v>29850</c:v>
                </c:pt>
                <c:pt idx="11">
                  <c:v>53703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38208"/>
        <c:axId val="77839744"/>
      </c:lineChart>
      <c:catAx>
        <c:axId val="77838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77839744"/>
        <c:crosses val="autoZero"/>
        <c:auto val="1"/>
        <c:lblAlgn val="ctr"/>
        <c:lblOffset val="100"/>
        <c:noMultiLvlLbl val="0"/>
      </c:catAx>
      <c:valAx>
        <c:axId val="778397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778382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EJECUCI&#211;N_TRIMESTRE!A1"/><Relationship Id="rId13" Type="http://schemas.openxmlformats.org/officeDocument/2006/relationships/image" Target="../media/image4.jpeg"/><Relationship Id="rId3" Type="http://schemas.openxmlformats.org/officeDocument/2006/relationships/hyperlink" Target="#'002_POR_GEN&#201;RICA'!A1"/><Relationship Id="rId7" Type="http://schemas.openxmlformats.org/officeDocument/2006/relationships/hyperlink" Target="#PREP_POR_PP!A1"/><Relationship Id="rId12" Type="http://schemas.openxmlformats.org/officeDocument/2006/relationships/image" Target="../media/image3.jpeg"/><Relationship Id="rId2" Type="http://schemas.openxmlformats.org/officeDocument/2006/relationships/hyperlink" Target="#PIM_EJECUCI&#211;N!A1"/><Relationship Id="rId1" Type="http://schemas.openxmlformats.org/officeDocument/2006/relationships/hyperlink" Target="#PIA_PIM!A1"/><Relationship Id="rId6" Type="http://schemas.openxmlformats.org/officeDocument/2006/relationships/hyperlink" Target="#'002_POR_PRODUCTO'!A1"/><Relationship Id="rId11" Type="http://schemas.openxmlformats.org/officeDocument/2006/relationships/image" Target="../media/image2.png"/><Relationship Id="rId5" Type="http://schemas.openxmlformats.org/officeDocument/2006/relationships/hyperlink" Target="#'002_POR_ESPECIFICA_GASTO'!A1"/><Relationship Id="rId10" Type="http://schemas.openxmlformats.org/officeDocument/2006/relationships/image" Target="../media/image1.png"/><Relationship Id="rId4" Type="http://schemas.openxmlformats.org/officeDocument/2006/relationships/hyperlink" Target="#'002_POR_FUENTE DE FINANC'!A1"/><Relationship Id="rId9" Type="http://schemas.openxmlformats.org/officeDocument/2006/relationships/hyperlink" Target="#'21_GEN&#201;RICATRIM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PP SMN'!A1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PP SMN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PP SMN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PP SMN'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PP SMN'!A1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0.xml"/><Relationship Id="rId5" Type="http://schemas.openxmlformats.org/officeDocument/2006/relationships/image" Target="../media/image1.png"/><Relationship Id="rId4" Type="http://schemas.openxmlformats.org/officeDocument/2006/relationships/hyperlink" Target="#'PP SMN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PP SMN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3971924</xdr:colOff>
      <xdr:row>20</xdr:row>
      <xdr:rowOff>152400</xdr:rowOff>
    </xdr:from>
    <xdr:ext cx="8010526" cy="268920"/>
    <xdr:sp macro="" textlink="">
      <xdr:nvSpPr>
        <xdr:cNvPr id="10" name="9 CuadroTexto">
          <a:hlinkClick xmlns:r="http://schemas.openxmlformats.org/officeDocument/2006/relationships" r:id="rId1"/>
        </xdr:cNvPr>
        <xdr:cNvSpPr txBox="1"/>
      </xdr:nvSpPr>
      <xdr:spPr>
        <a:xfrm>
          <a:off x="5421841" y="3380317"/>
          <a:ext cx="8010526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2. SMN</a:t>
          </a:r>
          <a:r>
            <a:rPr lang="es-PE" sz="1200" b="1" baseline="0">
              <a:solidFill>
                <a:schemeClr val="tx1"/>
              </a:solidFill>
              <a:latin typeface="Arial Narrow" pitchFamily="34" charset="0"/>
            </a:rPr>
            <a:t> :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PIA – PIM SEGÚN UNIDADES EJECUTORAS</a:t>
          </a:r>
        </a:p>
      </xdr:txBody>
    </xdr:sp>
    <xdr:clientData/>
  </xdr:oneCellAnchor>
  <xdr:oneCellAnchor>
    <xdr:from>
      <xdr:col>2</xdr:col>
      <xdr:colOff>3971923</xdr:colOff>
      <xdr:row>22</xdr:row>
      <xdr:rowOff>152400</xdr:rowOff>
    </xdr:from>
    <xdr:ext cx="8001001" cy="268920"/>
    <xdr:sp macro="" textlink="">
      <xdr:nvSpPr>
        <xdr:cNvPr id="11" name="10 CuadroTexto">
          <a:hlinkClick xmlns:r="http://schemas.openxmlformats.org/officeDocument/2006/relationships" r:id="rId2"/>
        </xdr:cNvPr>
        <xdr:cNvSpPr txBox="1"/>
      </xdr:nvSpPr>
      <xdr:spPr>
        <a:xfrm>
          <a:off x="5421840" y="3761317"/>
          <a:ext cx="8001001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3. SMN :</a:t>
          </a:r>
          <a:r>
            <a:rPr lang="es-PE" sz="1200" b="1" baseline="0">
              <a:solidFill>
                <a:schemeClr val="tx1"/>
              </a:solidFill>
              <a:latin typeface="Arial Narrow" pitchFamily="34" charset="0"/>
            </a:rPr>
            <a:t>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PRESUPUESTO DISPONIBLE Y</a:t>
          </a:r>
          <a:r>
            <a:rPr lang="es-PE" sz="1200" b="1" baseline="0">
              <a:solidFill>
                <a:schemeClr val="tx1"/>
              </a:solidFill>
              <a:latin typeface="Arial Narrow" pitchFamily="34" charset="0"/>
            </a:rPr>
            <a:t>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EJECUCIÓN PRESUPUESTAL POR UNIDAD EJECUTORA</a:t>
          </a:r>
        </a:p>
      </xdr:txBody>
    </xdr:sp>
    <xdr:clientData/>
  </xdr:oneCellAnchor>
  <xdr:oneCellAnchor>
    <xdr:from>
      <xdr:col>2</xdr:col>
      <xdr:colOff>3971923</xdr:colOff>
      <xdr:row>26</xdr:row>
      <xdr:rowOff>104775</xdr:rowOff>
    </xdr:from>
    <xdr:ext cx="8001001" cy="268920"/>
    <xdr:sp macro="" textlink="">
      <xdr:nvSpPr>
        <xdr:cNvPr id="12" name="11 CuadroTexto">
          <a:hlinkClick xmlns:r="http://schemas.openxmlformats.org/officeDocument/2006/relationships" r:id="rId3"/>
        </xdr:cNvPr>
        <xdr:cNvSpPr txBox="1"/>
      </xdr:nvSpPr>
      <xdr:spPr>
        <a:xfrm>
          <a:off x="5421840" y="4475692"/>
          <a:ext cx="8001001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5. </a:t>
          </a:r>
          <a:r>
            <a:rPr lang="es-PE" sz="1200" b="1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SMN</a:t>
          </a:r>
          <a:r>
            <a:rPr lang="es-PE" sz="1200" b="1" baseline="0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 :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PRESUPUESTO DISPONIBLE Y GASTO EJECUTADO POR UNIDAD EJECUTORA Y GENÉRICA DE GASTO</a:t>
          </a:r>
        </a:p>
      </xdr:txBody>
    </xdr:sp>
    <xdr:clientData/>
  </xdr:oneCellAnchor>
  <xdr:oneCellAnchor>
    <xdr:from>
      <xdr:col>2</xdr:col>
      <xdr:colOff>3962397</xdr:colOff>
      <xdr:row>32</xdr:row>
      <xdr:rowOff>32798</xdr:rowOff>
    </xdr:from>
    <xdr:ext cx="8029578" cy="268920"/>
    <xdr:sp macro="" textlink="">
      <xdr:nvSpPr>
        <xdr:cNvPr id="13" name="12 CuadroTexto">
          <a:hlinkClick xmlns:r="http://schemas.openxmlformats.org/officeDocument/2006/relationships" r:id="rId4"/>
        </xdr:cNvPr>
        <xdr:cNvSpPr txBox="1"/>
      </xdr:nvSpPr>
      <xdr:spPr>
        <a:xfrm>
          <a:off x="5412314" y="5546715"/>
          <a:ext cx="8029578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8. </a:t>
          </a:r>
          <a:r>
            <a:rPr lang="es-PE" sz="1200" b="1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SMN</a:t>
          </a:r>
          <a:r>
            <a:rPr lang="es-PE" sz="1200" b="1" baseline="0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 :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PRESUPUESTO DISPONIBLE  Y EJECUCIÓN PRESUPUESTAL POR UNIDAD EJECUTORA Y FUENTE DE FINANCIAMIENTO </a:t>
          </a:r>
        </a:p>
      </xdr:txBody>
    </xdr:sp>
    <xdr:clientData/>
  </xdr:oneCellAnchor>
  <xdr:oneCellAnchor>
    <xdr:from>
      <xdr:col>2</xdr:col>
      <xdr:colOff>3971923</xdr:colOff>
      <xdr:row>30</xdr:row>
      <xdr:rowOff>42323</xdr:rowOff>
    </xdr:from>
    <xdr:ext cx="8010528" cy="268920"/>
    <xdr:sp macro="" textlink="">
      <xdr:nvSpPr>
        <xdr:cNvPr id="18" name="17 CuadroTexto">
          <a:hlinkClick xmlns:r="http://schemas.openxmlformats.org/officeDocument/2006/relationships" r:id="rId5"/>
        </xdr:cNvPr>
        <xdr:cNvSpPr txBox="1"/>
      </xdr:nvSpPr>
      <xdr:spPr>
        <a:xfrm>
          <a:off x="5421840" y="5175240"/>
          <a:ext cx="8010528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7. </a:t>
          </a:r>
          <a:r>
            <a:rPr lang="es-PE" sz="1200" b="1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SMN</a:t>
          </a:r>
          <a:r>
            <a:rPr lang="es-PE" sz="1200" b="1" baseline="0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 :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PRESUPUESTO DISPONIBLE Y GASTO EJECUTADO POR UNIDAD EJECUTORA Y ESPECÍFICA DE GASTO</a:t>
          </a:r>
        </a:p>
      </xdr:txBody>
    </xdr:sp>
    <xdr:clientData/>
  </xdr:oneCellAnchor>
  <xdr:oneCellAnchor>
    <xdr:from>
      <xdr:col>2</xdr:col>
      <xdr:colOff>3962398</xdr:colOff>
      <xdr:row>34</xdr:row>
      <xdr:rowOff>64548</xdr:rowOff>
    </xdr:from>
    <xdr:ext cx="8048627" cy="268920"/>
    <xdr:sp macro="" textlink="">
      <xdr:nvSpPr>
        <xdr:cNvPr id="20" name="19 CuadroTexto">
          <a:hlinkClick xmlns:r="http://schemas.openxmlformats.org/officeDocument/2006/relationships" r:id="rId6"/>
        </xdr:cNvPr>
        <xdr:cNvSpPr txBox="1"/>
      </xdr:nvSpPr>
      <xdr:spPr>
        <a:xfrm>
          <a:off x="5412315" y="5927715"/>
          <a:ext cx="8048627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9. </a:t>
          </a:r>
          <a:r>
            <a:rPr lang="es-PE" sz="1200" b="1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SMN</a:t>
          </a:r>
          <a:r>
            <a:rPr lang="es-PE" sz="1200" b="1" baseline="0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 :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PRESUPUESTO DISPONIBLE Y GASTO EJECUTADO POR PRODUCTO Y UNIDAD EJECUTORA</a:t>
          </a:r>
        </a:p>
      </xdr:txBody>
    </xdr:sp>
    <xdr:clientData/>
  </xdr:oneCellAnchor>
  <xdr:oneCellAnchor>
    <xdr:from>
      <xdr:col>2</xdr:col>
      <xdr:colOff>3971923</xdr:colOff>
      <xdr:row>18</xdr:row>
      <xdr:rowOff>142875</xdr:rowOff>
    </xdr:from>
    <xdr:ext cx="8001001" cy="268920"/>
    <xdr:sp macro="" textlink="">
      <xdr:nvSpPr>
        <xdr:cNvPr id="19" name="18 CuadroTexto">
          <a:hlinkClick xmlns:r="http://schemas.openxmlformats.org/officeDocument/2006/relationships" r:id="rId7"/>
        </xdr:cNvPr>
        <xdr:cNvSpPr txBox="1"/>
      </xdr:nvSpPr>
      <xdr:spPr>
        <a:xfrm>
          <a:off x="5421840" y="3021542"/>
          <a:ext cx="8001001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1. EJECUCIÓN PRESUPUESTAL POR PROGRAMA PRESUPUESTAL Y UNIDAD EJECUTORA</a:t>
          </a:r>
        </a:p>
      </xdr:txBody>
    </xdr:sp>
    <xdr:clientData/>
  </xdr:oneCellAnchor>
  <xdr:oneCellAnchor>
    <xdr:from>
      <xdr:col>2</xdr:col>
      <xdr:colOff>3962398</xdr:colOff>
      <xdr:row>24</xdr:row>
      <xdr:rowOff>133350</xdr:rowOff>
    </xdr:from>
    <xdr:ext cx="8001001" cy="268920"/>
    <xdr:sp macro="" textlink="">
      <xdr:nvSpPr>
        <xdr:cNvPr id="21" name="20 CuadroTexto">
          <a:hlinkClick xmlns:r="http://schemas.openxmlformats.org/officeDocument/2006/relationships" r:id="rId8"/>
        </xdr:cNvPr>
        <xdr:cNvSpPr txBox="1"/>
      </xdr:nvSpPr>
      <xdr:spPr>
        <a:xfrm>
          <a:off x="5412315" y="4123267"/>
          <a:ext cx="8001001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4. SMN :</a:t>
          </a:r>
          <a:r>
            <a:rPr lang="es-PE" sz="1200" b="1" baseline="0">
              <a:solidFill>
                <a:schemeClr val="tx1"/>
              </a:solidFill>
              <a:latin typeface="Arial Narrow" pitchFamily="34" charset="0"/>
            </a:rPr>
            <a:t> </a:t>
          </a:r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EJECUCIÓN PRESUPUESTAL POR TRIMESTRE</a:t>
          </a:r>
        </a:p>
      </xdr:txBody>
    </xdr:sp>
    <xdr:clientData/>
  </xdr:oneCellAnchor>
  <xdr:oneCellAnchor>
    <xdr:from>
      <xdr:col>2</xdr:col>
      <xdr:colOff>3971923</xdr:colOff>
      <xdr:row>28</xdr:row>
      <xdr:rowOff>69834</xdr:rowOff>
    </xdr:from>
    <xdr:ext cx="8001001" cy="268920"/>
    <xdr:sp macro="" textlink="">
      <xdr:nvSpPr>
        <xdr:cNvPr id="29" name="28 CuadroTexto">
          <a:hlinkClick xmlns:r="http://schemas.openxmlformats.org/officeDocument/2006/relationships" r:id="rId9"/>
        </xdr:cNvPr>
        <xdr:cNvSpPr txBox="1"/>
      </xdr:nvSpPr>
      <xdr:spPr>
        <a:xfrm>
          <a:off x="5421840" y="4821751"/>
          <a:ext cx="8001001" cy="26892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1200" b="1">
              <a:solidFill>
                <a:schemeClr val="tx1"/>
              </a:solidFill>
              <a:latin typeface="Arial Narrow" pitchFamily="34" charset="0"/>
            </a:rPr>
            <a:t>6. </a:t>
          </a:r>
          <a:r>
            <a:rPr lang="es-PE" sz="1200" b="1">
              <a:solidFill>
                <a:schemeClr val="tx1"/>
              </a:solidFill>
              <a:effectLst/>
              <a:latin typeface="Arial Narrow" pitchFamily="34" charset="0"/>
              <a:ea typeface="+mn-ea"/>
              <a:cs typeface="+mn-cs"/>
            </a:rPr>
            <a:t>SMN: EJECUCIÓN PRESUPUESTAL MENSUAL DE LAS UNIDADES EJECUTORAS POR GENÉRICA DE GASTO</a:t>
          </a:r>
          <a:endParaRPr lang="es-PE" sz="1200" b="1">
            <a:solidFill>
              <a:schemeClr val="tx1"/>
            </a:solidFill>
            <a:latin typeface="Arial Narrow" pitchFamily="34" charset="0"/>
          </a:endParaRPr>
        </a:p>
      </xdr:txBody>
    </xdr:sp>
    <xdr:clientData/>
  </xdr:oneCellAnchor>
  <xdr:twoCellAnchor editAs="oneCell">
    <xdr:from>
      <xdr:col>1</xdr:col>
      <xdr:colOff>10583</xdr:colOff>
      <xdr:row>0</xdr:row>
      <xdr:rowOff>63500</xdr:rowOff>
    </xdr:from>
    <xdr:to>
      <xdr:col>9</xdr:col>
      <xdr:colOff>58184</xdr:colOff>
      <xdr:row>5</xdr:row>
      <xdr:rowOff>62299</xdr:rowOff>
    </xdr:to>
    <xdr:pic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24416" y="63500"/>
          <a:ext cx="12906351" cy="792549"/>
        </a:xfrm>
        <a:prstGeom prst="rect">
          <a:avLst/>
        </a:prstGeom>
      </xdr:spPr>
    </xdr:pic>
    <xdr:clientData/>
  </xdr:twoCellAnchor>
  <xdr:oneCellAnchor>
    <xdr:from>
      <xdr:col>3</xdr:col>
      <xdr:colOff>1460500</xdr:colOff>
      <xdr:row>11</xdr:row>
      <xdr:rowOff>43392</xdr:rowOff>
    </xdr:from>
    <xdr:ext cx="6498166" cy="843693"/>
    <xdr:sp macro="" textlink="">
      <xdr:nvSpPr>
        <xdr:cNvPr id="30" name="29 CuadroTexto"/>
        <xdr:cNvSpPr txBox="1"/>
      </xdr:nvSpPr>
      <xdr:spPr>
        <a:xfrm>
          <a:off x="6921500" y="1969559"/>
          <a:ext cx="6498166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PE" sz="2400" b="1">
              <a:solidFill>
                <a:schemeClr val="accent1">
                  <a:lumMod val="75000"/>
                </a:schemeClr>
              </a:solidFill>
            </a:rPr>
            <a:t>EJECUCIÓN PRESUPUESTAL DEL PROGRAMA SALUD MATERNO NEONATAL (SMN)</a:t>
          </a:r>
        </a:p>
      </xdr:txBody>
    </xdr:sp>
    <xdr:clientData/>
  </xdr:oneCellAnchor>
  <xdr:oneCellAnchor>
    <xdr:from>
      <xdr:col>6</xdr:col>
      <xdr:colOff>222250</xdr:colOff>
      <xdr:row>7</xdr:row>
      <xdr:rowOff>0</xdr:rowOff>
    </xdr:from>
    <xdr:ext cx="2462741" cy="468013"/>
    <xdr:sp macro="" textlink="">
      <xdr:nvSpPr>
        <xdr:cNvPr id="31" name="30 CuadroTexto"/>
        <xdr:cNvSpPr txBox="1"/>
      </xdr:nvSpPr>
      <xdr:spPr>
        <a:xfrm>
          <a:off x="10922000" y="1217086"/>
          <a:ext cx="246274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E" sz="2400" b="1">
              <a:solidFill>
                <a:schemeClr val="accent3">
                  <a:lumMod val="75000"/>
                </a:schemeClr>
              </a:solidFill>
            </a:rPr>
            <a:t>DICIEMBRE 2015</a:t>
          </a:r>
        </a:p>
      </xdr:txBody>
    </xdr:sp>
    <xdr:clientData/>
  </xdr:oneCellAnchor>
  <xdr:twoCellAnchor>
    <xdr:from>
      <xdr:col>2</xdr:col>
      <xdr:colOff>3810000</xdr:colOff>
      <xdr:row>18</xdr:row>
      <xdr:rowOff>127000</xdr:rowOff>
    </xdr:from>
    <xdr:to>
      <xdr:col>2</xdr:col>
      <xdr:colOff>4000500</xdr:colOff>
      <xdr:row>20</xdr:row>
      <xdr:rowOff>84666</xdr:rowOff>
    </xdr:to>
    <xdr:sp macro="" textlink="">
      <xdr:nvSpPr>
        <xdr:cNvPr id="32" name="31 Flecha derecha">
          <a:hlinkClick xmlns:r="http://schemas.openxmlformats.org/officeDocument/2006/relationships" r:id="rId7"/>
        </xdr:cNvPr>
        <xdr:cNvSpPr/>
      </xdr:nvSpPr>
      <xdr:spPr>
        <a:xfrm>
          <a:off x="5259917" y="3164417"/>
          <a:ext cx="190500" cy="306916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oneCell">
    <xdr:from>
      <xdr:col>2</xdr:col>
      <xdr:colOff>770465</xdr:colOff>
      <xdr:row>8</xdr:row>
      <xdr:rowOff>95250</xdr:rowOff>
    </xdr:from>
    <xdr:to>
      <xdr:col>2</xdr:col>
      <xdr:colOff>3199340</xdr:colOff>
      <xdr:row>20</xdr:row>
      <xdr:rowOff>78317</xdr:rowOff>
    </xdr:to>
    <xdr:pic>
      <xdr:nvPicPr>
        <xdr:cNvPr id="3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63"/>
        <a:stretch/>
      </xdr:blipFill>
      <xdr:spPr bwMode="auto">
        <a:xfrm>
          <a:off x="2220382" y="1386417"/>
          <a:ext cx="2428875" cy="191981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454023</xdr:colOff>
      <xdr:row>18</xdr:row>
      <xdr:rowOff>94288</xdr:rowOff>
    </xdr:from>
    <xdr:to>
      <xdr:col>2</xdr:col>
      <xdr:colOff>2046814</xdr:colOff>
      <xdr:row>27</xdr:row>
      <xdr:rowOff>74083</xdr:rowOff>
    </xdr:to>
    <xdr:pic>
      <xdr:nvPicPr>
        <xdr:cNvPr id="34" name="irc_mi" descr="http://www.mundonegocio.pe/aplication/webroot/imgs/noticias/092010_padres-y-bebe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856" y="3131705"/>
          <a:ext cx="2428875" cy="1662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430549</xdr:colOff>
      <xdr:row>26</xdr:row>
      <xdr:rowOff>169333</xdr:rowOff>
    </xdr:from>
    <xdr:to>
      <xdr:col>2</xdr:col>
      <xdr:colOff>2879835</xdr:colOff>
      <xdr:row>35</xdr:row>
      <xdr:rowOff>134408</xdr:rowOff>
    </xdr:to>
    <xdr:pic>
      <xdr:nvPicPr>
        <xdr:cNvPr id="35" name="irc_mi" descr="http://www.tubebeytu.com/sitio/wp-content/uploads/2014/05/planificacion_familiar-600x399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466" y="4699000"/>
          <a:ext cx="2449286" cy="161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3809999</xdr:colOff>
      <xdr:row>20</xdr:row>
      <xdr:rowOff>137583</xdr:rowOff>
    </xdr:from>
    <xdr:to>
      <xdr:col>2</xdr:col>
      <xdr:colOff>4000499</xdr:colOff>
      <xdr:row>22</xdr:row>
      <xdr:rowOff>63499</xdr:rowOff>
    </xdr:to>
    <xdr:sp macro="" textlink="">
      <xdr:nvSpPr>
        <xdr:cNvPr id="50" name="49 Flecha derecha">
          <a:hlinkClick xmlns:r="http://schemas.openxmlformats.org/officeDocument/2006/relationships" r:id="rId1"/>
        </xdr:cNvPr>
        <xdr:cNvSpPr/>
      </xdr:nvSpPr>
      <xdr:spPr>
        <a:xfrm>
          <a:off x="5259916" y="3365500"/>
          <a:ext cx="190500" cy="306916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3814232</xdr:colOff>
      <xdr:row>22</xdr:row>
      <xdr:rowOff>131233</xdr:rowOff>
    </xdr:from>
    <xdr:to>
      <xdr:col>2</xdr:col>
      <xdr:colOff>4004732</xdr:colOff>
      <xdr:row>24</xdr:row>
      <xdr:rowOff>57149</xdr:rowOff>
    </xdr:to>
    <xdr:sp macro="" textlink="">
      <xdr:nvSpPr>
        <xdr:cNvPr id="51" name="50 Flecha derecha">
          <a:hlinkClick xmlns:r="http://schemas.openxmlformats.org/officeDocument/2006/relationships" r:id="rId2"/>
        </xdr:cNvPr>
        <xdr:cNvSpPr/>
      </xdr:nvSpPr>
      <xdr:spPr>
        <a:xfrm>
          <a:off x="5264149" y="3740150"/>
          <a:ext cx="190500" cy="306916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3807884</xdr:colOff>
      <xdr:row>24</xdr:row>
      <xdr:rowOff>114300</xdr:rowOff>
    </xdr:from>
    <xdr:to>
      <xdr:col>2</xdr:col>
      <xdr:colOff>3998384</xdr:colOff>
      <xdr:row>26</xdr:row>
      <xdr:rowOff>40216</xdr:rowOff>
    </xdr:to>
    <xdr:sp macro="" textlink="">
      <xdr:nvSpPr>
        <xdr:cNvPr id="52" name="51 Flecha derecha">
          <a:hlinkClick xmlns:r="http://schemas.openxmlformats.org/officeDocument/2006/relationships" r:id="rId8"/>
        </xdr:cNvPr>
        <xdr:cNvSpPr/>
      </xdr:nvSpPr>
      <xdr:spPr>
        <a:xfrm>
          <a:off x="5257801" y="4104217"/>
          <a:ext cx="190500" cy="306916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3812116</xdr:colOff>
      <xdr:row>26</xdr:row>
      <xdr:rowOff>97365</xdr:rowOff>
    </xdr:from>
    <xdr:to>
      <xdr:col>2</xdr:col>
      <xdr:colOff>4002616</xdr:colOff>
      <xdr:row>28</xdr:row>
      <xdr:rowOff>23281</xdr:rowOff>
    </xdr:to>
    <xdr:sp macro="" textlink="">
      <xdr:nvSpPr>
        <xdr:cNvPr id="53" name="52 Flecha derecha">
          <a:hlinkClick xmlns:r="http://schemas.openxmlformats.org/officeDocument/2006/relationships" r:id="rId3"/>
        </xdr:cNvPr>
        <xdr:cNvSpPr/>
      </xdr:nvSpPr>
      <xdr:spPr>
        <a:xfrm>
          <a:off x="5262033" y="4468282"/>
          <a:ext cx="190500" cy="306916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3805763</xdr:colOff>
      <xdr:row>28</xdr:row>
      <xdr:rowOff>48679</xdr:rowOff>
    </xdr:from>
    <xdr:to>
      <xdr:col>2</xdr:col>
      <xdr:colOff>3996263</xdr:colOff>
      <xdr:row>29</xdr:row>
      <xdr:rowOff>165095</xdr:rowOff>
    </xdr:to>
    <xdr:sp macro="" textlink="">
      <xdr:nvSpPr>
        <xdr:cNvPr id="54" name="53 Flecha derecha">
          <a:hlinkClick xmlns:r="http://schemas.openxmlformats.org/officeDocument/2006/relationships" r:id="rId9"/>
        </xdr:cNvPr>
        <xdr:cNvSpPr/>
      </xdr:nvSpPr>
      <xdr:spPr>
        <a:xfrm>
          <a:off x="5255680" y="4800596"/>
          <a:ext cx="190500" cy="306916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3809996</xdr:colOff>
      <xdr:row>30</xdr:row>
      <xdr:rowOff>21162</xdr:rowOff>
    </xdr:from>
    <xdr:to>
      <xdr:col>2</xdr:col>
      <xdr:colOff>4000496</xdr:colOff>
      <xdr:row>31</xdr:row>
      <xdr:rowOff>137578</xdr:rowOff>
    </xdr:to>
    <xdr:sp macro="" textlink="">
      <xdr:nvSpPr>
        <xdr:cNvPr id="55" name="54 Flecha derecha">
          <a:hlinkClick xmlns:r="http://schemas.openxmlformats.org/officeDocument/2006/relationships" r:id="rId5"/>
        </xdr:cNvPr>
        <xdr:cNvSpPr/>
      </xdr:nvSpPr>
      <xdr:spPr>
        <a:xfrm>
          <a:off x="5259913" y="5154079"/>
          <a:ext cx="190500" cy="306916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3814229</xdr:colOff>
      <xdr:row>32</xdr:row>
      <xdr:rowOff>4228</xdr:rowOff>
    </xdr:from>
    <xdr:to>
      <xdr:col>2</xdr:col>
      <xdr:colOff>4004729</xdr:colOff>
      <xdr:row>33</xdr:row>
      <xdr:rowOff>120644</xdr:rowOff>
    </xdr:to>
    <xdr:sp macro="" textlink="">
      <xdr:nvSpPr>
        <xdr:cNvPr id="56" name="55 Flecha derecha">
          <a:hlinkClick xmlns:r="http://schemas.openxmlformats.org/officeDocument/2006/relationships" r:id="rId4"/>
        </xdr:cNvPr>
        <xdr:cNvSpPr/>
      </xdr:nvSpPr>
      <xdr:spPr>
        <a:xfrm>
          <a:off x="5264146" y="5518145"/>
          <a:ext cx="190500" cy="306916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3807879</xdr:colOff>
      <xdr:row>34</xdr:row>
      <xdr:rowOff>8461</xdr:rowOff>
    </xdr:from>
    <xdr:to>
      <xdr:col>2</xdr:col>
      <xdr:colOff>3998379</xdr:colOff>
      <xdr:row>35</xdr:row>
      <xdr:rowOff>156627</xdr:rowOff>
    </xdr:to>
    <xdr:sp macro="" textlink="">
      <xdr:nvSpPr>
        <xdr:cNvPr id="57" name="56 Flecha derecha">
          <a:hlinkClick xmlns:r="http://schemas.openxmlformats.org/officeDocument/2006/relationships" r:id="rId6"/>
        </xdr:cNvPr>
        <xdr:cNvSpPr/>
      </xdr:nvSpPr>
      <xdr:spPr>
        <a:xfrm>
          <a:off x="5257796" y="5871628"/>
          <a:ext cx="190500" cy="306916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910165</xdr:colOff>
      <xdr:row>16</xdr:row>
      <xdr:rowOff>148165</xdr:rowOff>
    </xdr:from>
    <xdr:to>
      <xdr:col>12</xdr:col>
      <xdr:colOff>243416</xdr:colOff>
      <xdr:row>39</xdr:row>
      <xdr:rowOff>31750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166687</xdr:colOff>
      <xdr:row>1</xdr:row>
      <xdr:rowOff>23813</xdr:rowOff>
    </xdr:from>
    <xdr:to>
      <xdr:col>1</xdr:col>
      <xdr:colOff>421482</xdr:colOff>
      <xdr:row>5</xdr:row>
      <xdr:rowOff>23813</xdr:rowOff>
    </xdr:to>
    <xdr:sp macro="" textlink="">
      <xdr:nvSpPr>
        <xdr:cNvPr id="7" name="6 Flecha derecha">
          <a:hlinkClick xmlns:r="http://schemas.openxmlformats.org/officeDocument/2006/relationships" r:id="rId2"/>
        </xdr:cNvPr>
        <xdr:cNvSpPr/>
      </xdr:nvSpPr>
      <xdr:spPr>
        <a:xfrm flipH="1">
          <a:off x="166687" y="190501"/>
          <a:ext cx="897733" cy="666750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 b="1">
              <a:solidFill>
                <a:schemeClr val="bg1"/>
              </a:solidFill>
            </a:rPr>
            <a:t>INICIO</a:t>
          </a:r>
        </a:p>
      </xdr:txBody>
    </xdr:sp>
    <xdr:clientData/>
  </xdr:twoCellAnchor>
  <xdr:twoCellAnchor editAs="oneCell">
    <xdr:from>
      <xdr:col>2</xdr:col>
      <xdr:colOff>23813</xdr:colOff>
      <xdr:row>1</xdr:row>
      <xdr:rowOff>11906</xdr:rowOff>
    </xdr:from>
    <xdr:to>
      <xdr:col>12</xdr:col>
      <xdr:colOff>252654</xdr:colOff>
      <xdr:row>6</xdr:row>
      <xdr:rowOff>10706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9688" y="178594"/>
          <a:ext cx="12980435" cy="83223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8</xdr:row>
      <xdr:rowOff>4761</xdr:rowOff>
    </xdr:from>
    <xdr:to>
      <xdr:col>15</xdr:col>
      <xdr:colOff>590550</xdr:colOff>
      <xdr:row>26</xdr:row>
      <xdr:rowOff>161924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168010</xdr:colOff>
      <xdr:row>1</xdr:row>
      <xdr:rowOff>31751</xdr:rowOff>
    </xdr:from>
    <xdr:to>
      <xdr:col>1</xdr:col>
      <xdr:colOff>422805</xdr:colOff>
      <xdr:row>5</xdr:row>
      <xdr:rowOff>71438</xdr:rowOff>
    </xdr:to>
    <xdr:sp macro="" textlink="">
      <xdr:nvSpPr>
        <xdr:cNvPr id="4" name="3 Flecha derecha">
          <a:hlinkClick xmlns:r="http://schemas.openxmlformats.org/officeDocument/2006/relationships" r:id="rId1"/>
        </xdr:cNvPr>
        <xdr:cNvSpPr/>
      </xdr:nvSpPr>
      <xdr:spPr>
        <a:xfrm flipH="1">
          <a:off x="168010" y="198439"/>
          <a:ext cx="897733" cy="706437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 b="1">
              <a:solidFill>
                <a:schemeClr val="bg1"/>
              </a:solidFill>
            </a:rPr>
            <a:t>INICIO</a:t>
          </a:r>
        </a:p>
      </xdr:txBody>
    </xdr:sp>
    <xdr:clientData/>
  </xdr:twoCellAnchor>
  <xdr:twoCellAnchor editAs="oneCell">
    <xdr:from>
      <xdr:col>2</xdr:col>
      <xdr:colOff>23811</xdr:colOff>
      <xdr:row>1</xdr:row>
      <xdr:rowOff>0</xdr:rowOff>
    </xdr:from>
    <xdr:to>
      <xdr:col>12</xdr:col>
      <xdr:colOff>312183</xdr:colOff>
      <xdr:row>5</xdr:row>
      <xdr:rowOff>165487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686" y="166688"/>
          <a:ext cx="12980435" cy="832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103234</xdr:colOff>
      <xdr:row>17</xdr:row>
      <xdr:rowOff>182096</xdr:rowOff>
    </xdr:from>
    <xdr:to>
      <xdr:col>14</xdr:col>
      <xdr:colOff>250031</xdr:colOff>
      <xdr:row>38</xdr:row>
      <xdr:rowOff>130968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178594</xdr:colOff>
      <xdr:row>1</xdr:row>
      <xdr:rowOff>23813</xdr:rowOff>
    </xdr:from>
    <xdr:to>
      <xdr:col>1</xdr:col>
      <xdr:colOff>433389</xdr:colOff>
      <xdr:row>5</xdr:row>
      <xdr:rowOff>23813</xdr:rowOff>
    </xdr:to>
    <xdr:sp macro="" textlink="">
      <xdr:nvSpPr>
        <xdr:cNvPr id="7" name="6 Flecha derecha">
          <a:hlinkClick xmlns:r="http://schemas.openxmlformats.org/officeDocument/2006/relationships" r:id="rId2"/>
        </xdr:cNvPr>
        <xdr:cNvSpPr/>
      </xdr:nvSpPr>
      <xdr:spPr>
        <a:xfrm flipH="1">
          <a:off x="178594" y="190501"/>
          <a:ext cx="897733" cy="666750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 b="1">
              <a:solidFill>
                <a:schemeClr val="bg1"/>
              </a:solidFill>
            </a:rPr>
            <a:t>INICIO</a:t>
          </a:r>
        </a:p>
      </xdr:txBody>
    </xdr:sp>
    <xdr:clientData/>
  </xdr:twoCellAnchor>
  <xdr:twoCellAnchor editAs="oneCell">
    <xdr:from>
      <xdr:col>2</xdr:col>
      <xdr:colOff>23813</xdr:colOff>
      <xdr:row>0</xdr:row>
      <xdr:rowOff>154780</xdr:rowOff>
    </xdr:from>
    <xdr:to>
      <xdr:col>12</xdr:col>
      <xdr:colOff>490779</xdr:colOff>
      <xdr:row>5</xdr:row>
      <xdr:rowOff>153579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9688" y="154780"/>
          <a:ext cx="12980435" cy="8322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264316</xdr:colOff>
      <xdr:row>16</xdr:row>
      <xdr:rowOff>119063</xdr:rowOff>
    </xdr:from>
    <xdr:to>
      <xdr:col>6</xdr:col>
      <xdr:colOff>9260</xdr:colOff>
      <xdr:row>34</xdr:row>
      <xdr:rowOff>7143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166687</xdr:colOff>
      <xdr:row>1</xdr:row>
      <xdr:rowOff>0</xdr:rowOff>
    </xdr:from>
    <xdr:to>
      <xdr:col>1</xdr:col>
      <xdr:colOff>421482</xdr:colOff>
      <xdr:row>5</xdr:row>
      <xdr:rowOff>0</xdr:rowOff>
    </xdr:to>
    <xdr:sp macro="" textlink="">
      <xdr:nvSpPr>
        <xdr:cNvPr id="7" name="6 Flecha derecha">
          <a:hlinkClick xmlns:r="http://schemas.openxmlformats.org/officeDocument/2006/relationships" r:id="rId2"/>
        </xdr:cNvPr>
        <xdr:cNvSpPr/>
      </xdr:nvSpPr>
      <xdr:spPr>
        <a:xfrm flipH="1">
          <a:off x="166687" y="166688"/>
          <a:ext cx="897733" cy="666750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 b="1">
              <a:solidFill>
                <a:schemeClr val="bg1"/>
              </a:solidFill>
            </a:rPr>
            <a:t>INICIO</a:t>
          </a:r>
        </a:p>
      </xdr:txBody>
    </xdr:sp>
    <xdr:clientData/>
  </xdr:twoCellAnchor>
  <xdr:twoCellAnchor editAs="oneCell">
    <xdr:from>
      <xdr:col>2</xdr:col>
      <xdr:colOff>23812</xdr:colOff>
      <xdr:row>1</xdr:row>
      <xdr:rowOff>23811</xdr:rowOff>
    </xdr:from>
    <xdr:to>
      <xdr:col>10</xdr:col>
      <xdr:colOff>264559</xdr:colOff>
      <xdr:row>6</xdr:row>
      <xdr:rowOff>22611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9687" y="190499"/>
          <a:ext cx="12980435" cy="8322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26982</xdr:colOff>
      <xdr:row>18</xdr:row>
      <xdr:rowOff>23813</xdr:rowOff>
    </xdr:from>
    <xdr:to>
      <xdr:col>8</xdr:col>
      <xdr:colOff>288393</xdr:colOff>
      <xdr:row>35</xdr:row>
      <xdr:rowOff>178594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23811</xdr:colOff>
      <xdr:row>0</xdr:row>
      <xdr:rowOff>154781</xdr:rowOff>
    </xdr:from>
    <xdr:to>
      <xdr:col>12</xdr:col>
      <xdr:colOff>50246</xdr:colOff>
      <xdr:row>5</xdr:row>
      <xdr:rowOff>153580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686" y="154781"/>
          <a:ext cx="12980435" cy="832237"/>
        </a:xfrm>
        <a:prstGeom prst="rect">
          <a:avLst/>
        </a:prstGeom>
      </xdr:spPr>
    </xdr:pic>
    <xdr:clientData/>
  </xdr:twoCellAnchor>
  <xdr:twoCellAnchor>
    <xdr:from>
      <xdr:col>0</xdr:col>
      <xdr:colOff>178592</xdr:colOff>
      <xdr:row>1</xdr:row>
      <xdr:rowOff>11906</xdr:rowOff>
    </xdr:from>
    <xdr:to>
      <xdr:col>1</xdr:col>
      <xdr:colOff>433387</xdr:colOff>
      <xdr:row>5</xdr:row>
      <xdr:rowOff>11906</xdr:rowOff>
    </xdr:to>
    <xdr:sp macro="" textlink="">
      <xdr:nvSpPr>
        <xdr:cNvPr id="9" name="8 Flecha derecha">
          <a:hlinkClick xmlns:r="http://schemas.openxmlformats.org/officeDocument/2006/relationships" r:id="rId3"/>
        </xdr:cNvPr>
        <xdr:cNvSpPr/>
      </xdr:nvSpPr>
      <xdr:spPr>
        <a:xfrm flipH="1">
          <a:off x="178592" y="178594"/>
          <a:ext cx="897733" cy="666750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16</xdr:row>
      <xdr:rowOff>95249</xdr:rowOff>
    </xdr:from>
    <xdr:to>
      <xdr:col>11</xdr:col>
      <xdr:colOff>219075</xdr:colOff>
      <xdr:row>38</xdr:row>
      <xdr:rowOff>85724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10583</xdr:colOff>
      <xdr:row>1</xdr:row>
      <xdr:rowOff>10584</xdr:rowOff>
    </xdr:from>
    <xdr:to>
      <xdr:col>15</xdr:col>
      <xdr:colOff>423310</xdr:colOff>
      <xdr:row>6</xdr:row>
      <xdr:rowOff>49071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9333" y="169334"/>
          <a:ext cx="12980435" cy="832237"/>
        </a:xfrm>
        <a:prstGeom prst="rect">
          <a:avLst/>
        </a:prstGeom>
      </xdr:spPr>
    </xdr:pic>
    <xdr:clientData/>
  </xdr:twoCellAnchor>
  <xdr:twoCellAnchor>
    <xdr:from>
      <xdr:col>0</xdr:col>
      <xdr:colOff>179916</xdr:colOff>
      <xdr:row>1</xdr:row>
      <xdr:rowOff>21167</xdr:rowOff>
    </xdr:from>
    <xdr:to>
      <xdr:col>1</xdr:col>
      <xdr:colOff>432066</xdr:colOff>
      <xdr:row>5</xdr:row>
      <xdr:rowOff>52917</xdr:rowOff>
    </xdr:to>
    <xdr:sp macro="" textlink="">
      <xdr:nvSpPr>
        <xdr:cNvPr id="9" name="8 Flecha derecha">
          <a:hlinkClick xmlns:r="http://schemas.openxmlformats.org/officeDocument/2006/relationships" r:id="rId3"/>
        </xdr:cNvPr>
        <xdr:cNvSpPr/>
      </xdr:nvSpPr>
      <xdr:spPr>
        <a:xfrm flipH="1">
          <a:off x="179916" y="179917"/>
          <a:ext cx="897733" cy="666750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529164</xdr:colOff>
      <xdr:row>16</xdr:row>
      <xdr:rowOff>147107</xdr:rowOff>
    </xdr:from>
    <xdr:to>
      <xdr:col>11</xdr:col>
      <xdr:colOff>899584</xdr:colOff>
      <xdr:row>41</xdr:row>
      <xdr:rowOff>42334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179918</xdr:colOff>
      <xdr:row>1</xdr:row>
      <xdr:rowOff>21168</xdr:rowOff>
    </xdr:from>
    <xdr:to>
      <xdr:col>1</xdr:col>
      <xdr:colOff>432068</xdr:colOff>
      <xdr:row>5</xdr:row>
      <xdr:rowOff>52918</xdr:rowOff>
    </xdr:to>
    <xdr:sp macro="" textlink="">
      <xdr:nvSpPr>
        <xdr:cNvPr id="7" name="6 Flecha derecha">
          <a:hlinkClick xmlns:r="http://schemas.openxmlformats.org/officeDocument/2006/relationships" r:id="rId2"/>
        </xdr:cNvPr>
        <xdr:cNvSpPr/>
      </xdr:nvSpPr>
      <xdr:spPr>
        <a:xfrm flipH="1">
          <a:off x="179918" y="179918"/>
          <a:ext cx="897733" cy="666750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 b="1">
              <a:solidFill>
                <a:schemeClr val="bg1"/>
              </a:solidFill>
            </a:rPr>
            <a:t>INICIO</a:t>
          </a:r>
        </a:p>
      </xdr:txBody>
    </xdr:sp>
    <xdr:clientData/>
  </xdr:twoCellAnchor>
  <xdr:twoCellAnchor editAs="oneCell">
    <xdr:from>
      <xdr:col>2</xdr:col>
      <xdr:colOff>21155</xdr:colOff>
      <xdr:row>0</xdr:row>
      <xdr:rowOff>148166</xdr:rowOff>
    </xdr:from>
    <xdr:to>
      <xdr:col>11</xdr:col>
      <xdr:colOff>926007</xdr:colOff>
      <xdr:row>6</xdr:row>
      <xdr:rowOff>27903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12322" y="148166"/>
          <a:ext cx="12980435" cy="8322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5</xdr:row>
      <xdr:rowOff>185736</xdr:rowOff>
    </xdr:from>
    <xdr:to>
      <xdr:col>19</xdr:col>
      <xdr:colOff>114299</xdr:colOff>
      <xdr:row>21</xdr:row>
      <xdr:rowOff>133350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68792</xdr:colOff>
      <xdr:row>31</xdr:row>
      <xdr:rowOff>165100</xdr:rowOff>
    </xdr:from>
    <xdr:to>
      <xdr:col>6</xdr:col>
      <xdr:colOff>859367</xdr:colOff>
      <xdr:row>40</xdr:row>
      <xdr:rowOff>101072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6085</xdr:colOff>
      <xdr:row>52</xdr:row>
      <xdr:rowOff>247649</xdr:rowOff>
    </xdr:from>
    <xdr:to>
      <xdr:col>6</xdr:col>
      <xdr:colOff>921014</xdr:colOff>
      <xdr:row>64</xdr:row>
      <xdr:rowOff>151870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63499</xdr:colOff>
      <xdr:row>42</xdr:row>
      <xdr:rowOff>95250</xdr:rowOff>
    </xdr:from>
    <xdr:to>
      <xdr:col>6</xdr:col>
      <xdr:colOff>854074</xdr:colOff>
      <xdr:row>50</xdr:row>
      <xdr:rowOff>264055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179917</xdr:colOff>
      <xdr:row>1</xdr:row>
      <xdr:rowOff>10584</xdr:rowOff>
    </xdr:from>
    <xdr:to>
      <xdr:col>1</xdr:col>
      <xdr:colOff>432067</xdr:colOff>
      <xdr:row>5</xdr:row>
      <xdr:rowOff>42334</xdr:rowOff>
    </xdr:to>
    <xdr:sp macro="" textlink="">
      <xdr:nvSpPr>
        <xdr:cNvPr id="8" name="7 Flecha derecha">
          <a:hlinkClick xmlns:r="http://schemas.openxmlformats.org/officeDocument/2006/relationships" r:id="rId4"/>
        </xdr:cNvPr>
        <xdr:cNvSpPr/>
      </xdr:nvSpPr>
      <xdr:spPr>
        <a:xfrm flipH="1">
          <a:off x="179917" y="169334"/>
          <a:ext cx="897733" cy="666750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 b="1">
              <a:solidFill>
                <a:schemeClr val="bg1"/>
              </a:solidFill>
            </a:rPr>
            <a:t>INICIO</a:t>
          </a:r>
        </a:p>
      </xdr:txBody>
    </xdr:sp>
    <xdr:clientData/>
  </xdr:twoCellAnchor>
  <xdr:twoCellAnchor editAs="oneCell">
    <xdr:from>
      <xdr:col>2</xdr:col>
      <xdr:colOff>10583</xdr:colOff>
      <xdr:row>0</xdr:row>
      <xdr:rowOff>158748</xdr:rowOff>
    </xdr:from>
    <xdr:to>
      <xdr:col>14</xdr:col>
      <xdr:colOff>195768</xdr:colOff>
      <xdr:row>6</xdr:row>
      <xdr:rowOff>38485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01750" y="158748"/>
          <a:ext cx="12980435" cy="832237"/>
        </a:xfrm>
        <a:prstGeom prst="rect">
          <a:avLst/>
        </a:prstGeom>
      </xdr:spPr>
    </xdr:pic>
    <xdr:clientData/>
  </xdr:twoCellAnchor>
  <xdr:twoCellAnchor>
    <xdr:from>
      <xdr:col>2</xdr:col>
      <xdr:colOff>77390</xdr:colOff>
      <xdr:row>18</xdr:row>
      <xdr:rowOff>154782</xdr:rowOff>
    </xdr:from>
    <xdr:to>
      <xdr:col>6</xdr:col>
      <xdr:colOff>845343</xdr:colOff>
      <xdr:row>30</xdr:row>
      <xdr:rowOff>119062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11897</xdr:colOff>
      <xdr:row>1</xdr:row>
      <xdr:rowOff>11907</xdr:rowOff>
    </xdr:from>
    <xdr:to>
      <xdr:col>10</xdr:col>
      <xdr:colOff>657457</xdr:colOff>
      <xdr:row>6</xdr:row>
      <xdr:rowOff>10707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7772" y="178595"/>
          <a:ext cx="12980435" cy="832237"/>
        </a:xfrm>
        <a:prstGeom prst="rect">
          <a:avLst/>
        </a:prstGeom>
      </xdr:spPr>
    </xdr:pic>
    <xdr:clientData/>
  </xdr:twoCellAnchor>
  <xdr:twoCellAnchor>
    <xdr:from>
      <xdr:col>0</xdr:col>
      <xdr:colOff>178592</xdr:colOff>
      <xdr:row>1</xdr:row>
      <xdr:rowOff>35719</xdr:rowOff>
    </xdr:from>
    <xdr:to>
      <xdr:col>1</xdr:col>
      <xdr:colOff>433387</xdr:colOff>
      <xdr:row>5</xdr:row>
      <xdr:rowOff>35719</xdr:rowOff>
    </xdr:to>
    <xdr:sp macro="" textlink="">
      <xdr:nvSpPr>
        <xdr:cNvPr id="5" name="4 Flecha derecha">
          <a:hlinkClick xmlns:r="http://schemas.openxmlformats.org/officeDocument/2006/relationships" r:id="rId2"/>
        </xdr:cNvPr>
        <xdr:cNvSpPr/>
      </xdr:nvSpPr>
      <xdr:spPr>
        <a:xfrm flipH="1">
          <a:off x="178592" y="202407"/>
          <a:ext cx="897733" cy="666750"/>
        </a:xfrm>
        <a:prstGeom prst="rightArrow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L38"/>
  <sheetViews>
    <sheetView showGridLines="0" tabSelected="1" topLeftCell="A10" zoomScale="90" zoomScaleNormal="90" workbookViewId="0"/>
  </sheetViews>
  <sheetFormatPr baseColWidth="10" defaultColWidth="9.140625" defaultRowHeight="12.75"/>
  <cols>
    <col min="1" max="1" width="9.140625" style="2"/>
    <col min="2" max="2" width="12.5703125" style="2" customWidth="1"/>
    <col min="3" max="3" width="60.140625" style="2" customWidth="1"/>
    <col min="4" max="4" width="31" style="2" customWidth="1"/>
    <col min="5" max="5" width="26.85546875" style="2" customWidth="1"/>
    <col min="6" max="7" width="20.7109375" style="2" customWidth="1"/>
    <col min="8" max="8" width="9.140625" style="2"/>
    <col min="9" max="9" width="11.5703125" style="2" bestFit="1" customWidth="1"/>
    <col min="10" max="16384" width="9.140625" style="2"/>
  </cols>
  <sheetData>
    <row r="1" spans="2:12" customFormat="1">
      <c r="C1" s="1"/>
    </row>
    <row r="2" spans="2:12" customFormat="1"/>
    <row r="3" spans="2:12" customFormat="1"/>
    <row r="4" spans="2:12" customFormat="1"/>
    <row r="5" spans="2:12" customFormat="1">
      <c r="C5" s="1"/>
    </row>
    <row r="6" spans="2:12" customFormat="1" ht="13.5" thickBot="1">
      <c r="B6" s="139"/>
      <c r="C6" s="140"/>
      <c r="D6" s="139"/>
      <c r="E6" s="139"/>
      <c r="F6" s="139"/>
      <c r="G6" s="139"/>
      <c r="H6" s="139"/>
      <c r="I6" s="139"/>
    </row>
    <row r="7" spans="2:12" ht="13.5" thickTop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2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2:12">
      <c r="B9" s="20"/>
      <c r="C9" s="20"/>
      <c r="D9" s="19"/>
      <c r="G9" s="4"/>
    </row>
    <row r="10" spans="2:12">
      <c r="B10" s="20"/>
      <c r="C10" s="20"/>
      <c r="D10" s="19"/>
      <c r="E10" s="3"/>
      <c r="F10" s="6"/>
      <c r="G10" s="4"/>
    </row>
    <row r="11" spans="2:12">
      <c r="B11" s="20"/>
      <c r="C11" s="20"/>
      <c r="D11" s="19"/>
      <c r="E11" s="3"/>
      <c r="F11" s="6"/>
      <c r="G11" s="4"/>
    </row>
    <row r="12" spans="2:12">
      <c r="B12" s="5"/>
      <c r="C12" s="20"/>
      <c r="D12" s="5"/>
      <c r="E12" s="3"/>
      <c r="F12" s="6"/>
      <c r="G12" s="4"/>
    </row>
    <row r="13" spans="2:12">
      <c r="B13" s="5"/>
      <c r="C13" s="20"/>
      <c r="D13" s="5"/>
      <c r="E13" s="3"/>
      <c r="F13" s="6"/>
      <c r="G13" s="4"/>
    </row>
    <row r="14" spans="2:12">
      <c r="B14" s="3"/>
      <c r="C14" s="20"/>
      <c r="D14" s="5"/>
      <c r="E14" s="3"/>
      <c r="F14" s="6"/>
      <c r="G14" s="4"/>
    </row>
    <row r="15" spans="2:12">
      <c r="B15" s="3"/>
      <c r="C15" s="20"/>
      <c r="D15" s="5"/>
      <c r="E15" s="3"/>
      <c r="F15" s="6"/>
      <c r="G15" s="4"/>
    </row>
    <row r="16" spans="2:12">
      <c r="B16" s="3"/>
      <c r="C16" s="20"/>
      <c r="D16" s="5"/>
      <c r="E16" s="3"/>
      <c r="F16" s="6"/>
      <c r="G16" s="4"/>
    </row>
    <row r="17" spans="2:7">
      <c r="B17" s="3"/>
      <c r="C17" s="20"/>
      <c r="D17" s="5"/>
      <c r="E17" s="3"/>
      <c r="F17" s="6"/>
      <c r="G17" s="4"/>
    </row>
    <row r="18" spans="2:7">
      <c r="B18" s="3"/>
      <c r="C18" s="20"/>
      <c r="D18" s="5"/>
      <c r="E18" s="3"/>
      <c r="F18" s="6"/>
      <c r="G18" s="4"/>
    </row>
    <row r="19" spans="2:7">
      <c r="B19" s="3"/>
      <c r="C19" s="20"/>
      <c r="D19" s="5"/>
      <c r="E19" s="3"/>
      <c r="F19" s="6"/>
      <c r="G19" s="4"/>
    </row>
    <row r="20" spans="2:7" ht="15" customHeight="1">
      <c r="B20" s="3"/>
      <c r="C20" s="20"/>
      <c r="D20" s="5"/>
      <c r="E20" s="7"/>
      <c r="F20" s="7"/>
      <c r="G20" s="4"/>
    </row>
    <row r="21" spans="2:7" ht="15" customHeight="1">
      <c r="B21" s="3"/>
      <c r="C21" s="20"/>
      <c r="D21" s="5"/>
      <c r="E21" s="7"/>
      <c r="F21" s="7"/>
      <c r="G21" s="4"/>
    </row>
    <row r="22" spans="2:7" ht="15" customHeight="1">
      <c r="B22" s="3"/>
      <c r="C22" s="20"/>
      <c r="D22" s="5"/>
      <c r="E22" s="4"/>
      <c r="F22" s="4"/>
      <c r="G22" s="4"/>
    </row>
    <row r="23" spans="2:7" ht="15" customHeight="1">
      <c r="B23" s="3"/>
      <c r="C23" s="20"/>
      <c r="D23" s="38"/>
      <c r="E23" s="4"/>
      <c r="F23" s="4"/>
      <c r="G23" s="4"/>
    </row>
    <row r="24" spans="2:7" ht="15" customHeight="1">
      <c r="B24" s="5"/>
      <c r="C24" s="20"/>
      <c r="D24" s="5"/>
      <c r="E24" s="4"/>
      <c r="F24" s="4"/>
      <c r="G24" s="4"/>
    </row>
    <row r="25" spans="2:7" ht="15" customHeight="1">
      <c r="B25" s="5"/>
      <c r="C25" s="20"/>
      <c r="D25" s="5"/>
      <c r="E25" s="4"/>
      <c r="F25" s="4"/>
      <c r="G25" s="4"/>
    </row>
    <row r="26" spans="2:7" ht="15" customHeight="1">
      <c r="B26" s="5"/>
      <c r="C26" s="20"/>
      <c r="D26" s="5"/>
      <c r="E26" s="4"/>
      <c r="F26" s="4"/>
      <c r="G26" s="4"/>
    </row>
    <row r="27" spans="2:7" ht="15" customHeight="1">
      <c r="B27" s="5"/>
      <c r="C27" s="20"/>
      <c r="D27" s="5"/>
      <c r="E27" s="4"/>
      <c r="F27" s="4"/>
      <c r="G27" s="4"/>
    </row>
    <row r="28" spans="2:7" ht="15" customHeight="1">
      <c r="B28" s="5"/>
      <c r="C28" s="20"/>
      <c r="D28" s="5"/>
      <c r="E28" s="4"/>
      <c r="F28" s="4"/>
      <c r="G28" s="4"/>
    </row>
    <row r="29" spans="2:7" ht="15" customHeight="1">
      <c r="B29" s="5"/>
      <c r="C29" s="20"/>
      <c r="D29" s="5"/>
      <c r="E29" s="4"/>
      <c r="F29" s="4"/>
      <c r="G29" s="4"/>
    </row>
    <row r="30" spans="2:7" ht="15" customHeight="1">
      <c r="B30" s="5"/>
      <c r="C30" s="20"/>
      <c r="D30" s="5"/>
      <c r="E30" s="4"/>
      <c r="F30" s="4"/>
      <c r="G30" s="4"/>
    </row>
    <row r="31" spans="2:7" ht="15" customHeight="1">
      <c r="B31" s="22"/>
      <c r="C31" s="20"/>
      <c r="D31" s="5"/>
      <c r="E31"/>
      <c r="F31" s="4"/>
      <c r="G31" s="4"/>
    </row>
    <row r="32" spans="2:7" ht="15" customHeight="1">
      <c r="B32" s="22"/>
      <c r="C32"/>
      <c r="D32" s="5"/>
      <c r="E32" s="4"/>
      <c r="F32" s="4"/>
      <c r="G32" s="4"/>
    </row>
    <row r="33" spans="2:4" ht="15" customHeight="1">
      <c r="B33" s="22"/>
      <c r="C33" s="20"/>
      <c r="D33" s="5"/>
    </row>
    <row r="34" spans="2:4">
      <c r="B34" s="22"/>
      <c r="C34" s="20"/>
      <c r="D34" s="5"/>
    </row>
    <row r="35" spans="2:4">
      <c r="B35" s="20"/>
      <c r="C35" s="20"/>
      <c r="D35" s="19"/>
    </row>
    <row r="36" spans="2:4">
      <c r="B36" s="20"/>
      <c r="C36" s="20"/>
      <c r="D36" s="19"/>
    </row>
    <row r="37" spans="2:4">
      <c r="B37" s="20"/>
      <c r="C37"/>
      <c r="D37" s="19"/>
    </row>
    <row r="38" spans="2:4">
      <c r="C38" s="20"/>
    </row>
  </sheetData>
  <sheetProtection password="DC50" sheet="1" objects="1" scenarios="1"/>
  <pageMargins left="0.75" right="0.75" top="1" bottom="1" header="1" footer="1"/>
  <pageSetup orientation="portrait" horizontalDpi="0" verticalDpi="0"/>
  <headerFooter>
    <oddHeader>&amp;L&amp;C&amp;Z</oddHeader>
    <oddFooter>&amp;L&amp;C&amp;Z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C1:M80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8" sqref="C8:M10"/>
    </sheetView>
  </sheetViews>
  <sheetFormatPr baseColWidth="10" defaultColWidth="9.140625" defaultRowHeight="12.75"/>
  <cols>
    <col min="1" max="2" width="9.7109375" customWidth="1"/>
    <col min="3" max="3" width="31.42578125" customWidth="1"/>
    <col min="4" max="4" width="25.5703125" customWidth="1"/>
    <col min="5" max="12" width="16.7109375" customWidth="1"/>
    <col min="13" max="18" width="12.7109375" customWidth="1"/>
  </cols>
  <sheetData>
    <row r="1" spans="3:13">
      <c r="C1" s="1"/>
    </row>
    <row r="5" spans="3:13">
      <c r="C5" s="1"/>
    </row>
    <row r="7" spans="3:13" ht="13.5" thickBot="1"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3:13" ht="20.25" customHeight="1" thickTop="1">
      <c r="C8" s="239" t="s">
        <v>138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</row>
    <row r="9" spans="3:13" ht="12.75" customHeight="1"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</row>
    <row r="10" spans="3:13" ht="12.75" customHeight="1"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</row>
    <row r="11" spans="3:13">
      <c r="C11" s="1"/>
    </row>
    <row r="12" spans="3:13">
      <c r="C12" s="1"/>
    </row>
    <row r="13" spans="3:13" ht="12.75" customHeight="1">
      <c r="C13" s="250" t="s">
        <v>237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0"/>
    </row>
    <row r="14" spans="3:13"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</row>
    <row r="15" spans="3:13"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</row>
    <row r="16" spans="3:13"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  <row r="30" spans="3:3">
      <c r="C30" s="1"/>
    </row>
    <row r="31" spans="3:3">
      <c r="C31" s="1"/>
    </row>
    <row r="32" spans="3:3">
      <c r="C32" s="1"/>
    </row>
    <row r="33" spans="3:12">
      <c r="C33" s="1"/>
    </row>
    <row r="34" spans="3:12">
      <c r="C34" s="1"/>
    </row>
    <row r="35" spans="3:12">
      <c r="C35" s="1"/>
    </row>
    <row r="36" spans="3:12">
      <c r="C36" s="1"/>
    </row>
    <row r="37" spans="3:12">
      <c r="C37" s="1"/>
    </row>
    <row r="38" spans="3:12">
      <c r="C38" s="1"/>
    </row>
    <row r="39" spans="3:12">
      <c r="C39" s="1"/>
    </row>
    <row r="40" spans="3:12">
      <c r="C40" s="1"/>
    </row>
    <row r="41" spans="3:12">
      <c r="C41" s="1"/>
    </row>
    <row r="43" spans="3:12" ht="52.5" customHeight="1">
      <c r="C43" s="267" t="s">
        <v>139</v>
      </c>
      <c r="D43" s="268"/>
      <c r="E43" s="154" t="s">
        <v>131</v>
      </c>
      <c r="F43" s="154" t="s">
        <v>132</v>
      </c>
      <c r="G43" s="154" t="s">
        <v>133</v>
      </c>
      <c r="H43" s="154" t="s">
        <v>134</v>
      </c>
      <c r="I43" s="154" t="s">
        <v>122</v>
      </c>
      <c r="J43" s="154" t="s">
        <v>123</v>
      </c>
      <c r="K43" s="154" t="s">
        <v>124</v>
      </c>
      <c r="L43" s="154" t="s">
        <v>58</v>
      </c>
    </row>
    <row r="44" spans="3:12" ht="20.100000000000001" customHeight="1">
      <c r="C44" s="320" t="s">
        <v>59</v>
      </c>
      <c r="D44" s="158" t="s">
        <v>32</v>
      </c>
      <c r="E44" s="169">
        <v>15690557</v>
      </c>
      <c r="F44" s="169">
        <v>5796233</v>
      </c>
      <c r="G44" s="169">
        <v>7298349</v>
      </c>
      <c r="H44" s="169">
        <v>6821771</v>
      </c>
      <c r="I44" s="169">
        <v>8048523</v>
      </c>
      <c r="J44" s="169">
        <v>3629576</v>
      </c>
      <c r="K44" s="169">
        <v>2509365</v>
      </c>
      <c r="L44" s="170">
        <f>SUM(E44:K44)</f>
        <v>49794374</v>
      </c>
    </row>
    <row r="45" spans="3:12" ht="20.100000000000001" customHeight="1">
      <c r="C45" s="321"/>
      <c r="D45" s="84" t="s">
        <v>64</v>
      </c>
      <c r="E45" s="111">
        <v>15672092</v>
      </c>
      <c r="F45" s="111">
        <v>5795328</v>
      </c>
      <c r="G45" s="111">
        <v>7286006</v>
      </c>
      <c r="H45" s="111">
        <v>6820413</v>
      </c>
      <c r="I45" s="111">
        <v>7965988</v>
      </c>
      <c r="J45" s="111">
        <v>3629241</v>
      </c>
      <c r="K45" s="111">
        <v>2506965</v>
      </c>
      <c r="L45" s="113">
        <f>SUM(E45:K45)</f>
        <v>49676033</v>
      </c>
    </row>
    <row r="46" spans="3:12" ht="20.100000000000001" customHeight="1">
      <c r="C46" s="322"/>
      <c r="D46" s="116" t="s">
        <v>126</v>
      </c>
      <c r="E46" s="171">
        <v>0.99880000000000002</v>
      </c>
      <c r="F46" s="171">
        <v>0.99980000000000002</v>
      </c>
      <c r="G46" s="171">
        <v>0.99829999999999997</v>
      </c>
      <c r="H46" s="171">
        <v>0.99980000000000002</v>
      </c>
      <c r="I46" s="171">
        <v>0.98970000000000002</v>
      </c>
      <c r="J46" s="171">
        <v>0.99990000000000001</v>
      </c>
      <c r="K46" s="171">
        <v>0.999</v>
      </c>
      <c r="L46" s="172">
        <f>L45/L44</f>
        <v>0.99762340621050882</v>
      </c>
    </row>
    <row r="47" spans="3:12" ht="20.100000000000001" customHeight="1">
      <c r="C47" s="323" t="s">
        <v>60</v>
      </c>
      <c r="D47" s="115" t="s">
        <v>32</v>
      </c>
      <c r="E47" s="173"/>
      <c r="F47" s="173">
        <v>166900</v>
      </c>
      <c r="G47" s="173"/>
      <c r="H47" s="173"/>
      <c r="I47" s="173">
        <v>1362372</v>
      </c>
      <c r="J47" s="173">
        <v>174749</v>
      </c>
      <c r="K47" s="173"/>
      <c r="L47" s="174">
        <f>SUM(E47:K47)</f>
        <v>1704021</v>
      </c>
    </row>
    <row r="48" spans="3:12" ht="20.100000000000001" customHeight="1">
      <c r="C48" s="321"/>
      <c r="D48" s="84" t="s">
        <v>64</v>
      </c>
      <c r="E48" s="111"/>
      <c r="F48" s="111">
        <v>84169</v>
      </c>
      <c r="G48" s="111"/>
      <c r="H48" s="111"/>
      <c r="I48" s="111">
        <v>833801</v>
      </c>
      <c r="J48" s="111">
        <v>82456</v>
      </c>
      <c r="K48" s="111"/>
      <c r="L48" s="113">
        <f>SUM(E48:K48)</f>
        <v>1000426</v>
      </c>
    </row>
    <row r="49" spans="3:12" ht="20.100000000000001" customHeight="1">
      <c r="C49" s="322"/>
      <c r="D49" s="116" t="s">
        <v>126</v>
      </c>
      <c r="E49" s="175"/>
      <c r="F49" s="171">
        <v>0.50429999999999997</v>
      </c>
      <c r="G49" s="175"/>
      <c r="H49" s="175"/>
      <c r="I49" s="171">
        <v>0.61199999999999999</v>
      </c>
      <c r="J49" s="171">
        <v>0.47189999999999999</v>
      </c>
      <c r="K49" s="175"/>
      <c r="L49" s="172">
        <f>L48/L47</f>
        <v>0.58709722474077486</v>
      </c>
    </row>
    <row r="50" spans="3:12" ht="20.100000000000001" customHeight="1">
      <c r="C50" s="323" t="s">
        <v>61</v>
      </c>
      <c r="D50" s="115" t="s">
        <v>32</v>
      </c>
      <c r="E50" s="173">
        <v>6971672</v>
      </c>
      <c r="F50" s="173">
        <v>3954264</v>
      </c>
      <c r="G50" s="173">
        <v>2502315</v>
      </c>
      <c r="H50" s="173">
        <v>3699445</v>
      </c>
      <c r="I50" s="173">
        <v>6040293</v>
      </c>
      <c r="J50" s="173">
        <v>1779054</v>
      </c>
      <c r="K50" s="173">
        <v>716598</v>
      </c>
      <c r="L50" s="174">
        <f>SUM(E50:K50)</f>
        <v>25663641</v>
      </c>
    </row>
    <row r="51" spans="3:12" ht="20.100000000000001" customHeight="1">
      <c r="C51" s="321"/>
      <c r="D51" s="84" t="s">
        <v>64</v>
      </c>
      <c r="E51" s="111">
        <v>6537080</v>
      </c>
      <c r="F51" s="111">
        <v>3376509</v>
      </c>
      <c r="G51" s="111">
        <v>2399260</v>
      </c>
      <c r="H51" s="111">
        <v>3652565</v>
      </c>
      <c r="I51" s="111">
        <v>6004037</v>
      </c>
      <c r="J51" s="111">
        <v>1681777</v>
      </c>
      <c r="K51" s="111">
        <v>673418</v>
      </c>
      <c r="L51" s="113">
        <f>SUM(E51:K51)</f>
        <v>24324646</v>
      </c>
    </row>
    <row r="52" spans="3:12" ht="20.100000000000001" customHeight="1">
      <c r="C52" s="322"/>
      <c r="D52" s="116" t="s">
        <v>126</v>
      </c>
      <c r="E52" s="171">
        <v>0.93769999999999998</v>
      </c>
      <c r="F52" s="171">
        <v>0.85389999999999999</v>
      </c>
      <c r="G52" s="171">
        <v>0.95879999999999999</v>
      </c>
      <c r="H52" s="171">
        <v>0.98729999999999996</v>
      </c>
      <c r="I52" s="171">
        <v>0.99399999999999999</v>
      </c>
      <c r="J52" s="171">
        <v>0.94530000000000003</v>
      </c>
      <c r="K52" s="171">
        <v>0.93969999999999998</v>
      </c>
      <c r="L52" s="172">
        <f>L51/L50</f>
        <v>0.94782521310986234</v>
      </c>
    </row>
    <row r="53" spans="3:12" ht="20.100000000000001" customHeight="1">
      <c r="C53" s="323" t="s">
        <v>62</v>
      </c>
      <c r="D53" s="115" t="s">
        <v>32</v>
      </c>
      <c r="E53" s="173">
        <v>1384270</v>
      </c>
      <c r="F53" s="173">
        <v>706449</v>
      </c>
      <c r="G53" s="173">
        <v>363035</v>
      </c>
      <c r="H53" s="173">
        <v>608445</v>
      </c>
      <c r="I53" s="173">
        <v>28288</v>
      </c>
      <c r="J53" s="173">
        <v>24143</v>
      </c>
      <c r="K53" s="173">
        <v>23288</v>
      </c>
      <c r="L53" s="174">
        <f>SUM(E53:K53)</f>
        <v>3137918</v>
      </c>
    </row>
    <row r="54" spans="3:12" ht="20.100000000000001" customHeight="1">
      <c r="C54" s="321"/>
      <c r="D54" s="84" t="s">
        <v>64</v>
      </c>
      <c r="E54" s="111">
        <v>969721</v>
      </c>
      <c r="F54" s="111">
        <v>609406</v>
      </c>
      <c r="G54" s="111">
        <v>353958</v>
      </c>
      <c r="H54" s="111">
        <v>351549</v>
      </c>
      <c r="I54" s="111">
        <v>27459</v>
      </c>
      <c r="J54" s="111">
        <v>22665</v>
      </c>
      <c r="K54" s="111">
        <v>23188</v>
      </c>
      <c r="L54" s="113">
        <f>SUM(E54:K54)</f>
        <v>2357946</v>
      </c>
    </row>
    <row r="55" spans="3:12" ht="20.100000000000001" customHeight="1">
      <c r="C55" s="322"/>
      <c r="D55" s="116" t="s">
        <v>126</v>
      </c>
      <c r="E55" s="171">
        <v>0.70050000000000001</v>
      </c>
      <c r="F55" s="171">
        <v>0.86260000000000003</v>
      </c>
      <c r="G55" s="171">
        <v>0.97499999999999998</v>
      </c>
      <c r="H55" s="171">
        <v>0.57779999999999998</v>
      </c>
      <c r="I55" s="171">
        <v>0.97070000000000001</v>
      </c>
      <c r="J55" s="171">
        <v>0.93879999999999997</v>
      </c>
      <c r="K55" s="171">
        <v>0.99570000000000003</v>
      </c>
      <c r="L55" s="172">
        <f>L54/L53</f>
        <v>0.75143646201079828</v>
      </c>
    </row>
    <row r="56" spans="3:12" ht="20.100000000000001" customHeight="1">
      <c r="C56" s="317" t="s">
        <v>63</v>
      </c>
      <c r="D56" s="176" t="s">
        <v>32</v>
      </c>
      <c r="E56" s="177">
        <f>+E44+E47+E50+E53</f>
        <v>24046499</v>
      </c>
      <c r="F56" s="177">
        <f t="shared" ref="F56:K56" si="0">+F44+F47+F50+F53</f>
        <v>10623846</v>
      </c>
      <c r="G56" s="177">
        <f t="shared" si="0"/>
        <v>10163699</v>
      </c>
      <c r="H56" s="177">
        <f t="shared" si="0"/>
        <v>11129661</v>
      </c>
      <c r="I56" s="177">
        <f t="shared" si="0"/>
        <v>15479476</v>
      </c>
      <c r="J56" s="177">
        <f t="shared" si="0"/>
        <v>5607522</v>
      </c>
      <c r="K56" s="177">
        <f t="shared" si="0"/>
        <v>3249251</v>
      </c>
      <c r="L56" s="178">
        <f>SUM(E56:K56)</f>
        <v>80299954</v>
      </c>
    </row>
    <row r="57" spans="3:12" ht="20.100000000000001" customHeight="1">
      <c r="C57" s="318"/>
      <c r="D57" s="85" t="s">
        <v>64</v>
      </c>
      <c r="E57" s="112">
        <f>+E45+E48+E51+E54</f>
        <v>23178893</v>
      </c>
      <c r="F57" s="112">
        <f t="shared" ref="F57:K57" si="1">+F45+F48+F51+F54</f>
        <v>9865412</v>
      </c>
      <c r="G57" s="112">
        <f t="shared" si="1"/>
        <v>10039224</v>
      </c>
      <c r="H57" s="112">
        <f t="shared" si="1"/>
        <v>10824527</v>
      </c>
      <c r="I57" s="112">
        <f t="shared" si="1"/>
        <v>14831285</v>
      </c>
      <c r="J57" s="112">
        <f t="shared" si="1"/>
        <v>5416139</v>
      </c>
      <c r="K57" s="112">
        <f t="shared" si="1"/>
        <v>3203571</v>
      </c>
      <c r="L57" s="114">
        <f>SUM(E57:K57)</f>
        <v>77359051</v>
      </c>
    </row>
    <row r="58" spans="3:12" ht="20.100000000000001" customHeight="1">
      <c r="C58" s="319"/>
      <c r="D58" s="179" t="s">
        <v>126</v>
      </c>
      <c r="E58" s="180">
        <f>E57/E56</f>
        <v>0.96391965416670422</v>
      </c>
      <c r="F58" s="180">
        <f t="shared" ref="F58:K58" si="2">F57/F56</f>
        <v>0.92861022270089377</v>
      </c>
      <c r="G58" s="180">
        <f t="shared" si="2"/>
        <v>0.98775298245255005</v>
      </c>
      <c r="H58" s="180">
        <f t="shared" si="2"/>
        <v>0.97258371121995535</v>
      </c>
      <c r="I58" s="180">
        <f t="shared" si="2"/>
        <v>0.9581257789346358</v>
      </c>
      <c r="J58" s="180">
        <f t="shared" si="2"/>
        <v>0.96587030777587679</v>
      </c>
      <c r="K58" s="180">
        <f t="shared" si="2"/>
        <v>0.98594137541236426</v>
      </c>
      <c r="L58" s="181">
        <f>L57/L56</f>
        <v>0.96337603132375393</v>
      </c>
    </row>
    <row r="66" spans="6:13">
      <c r="F66" s="136"/>
      <c r="G66" s="136"/>
      <c r="H66" s="136"/>
      <c r="I66" s="136"/>
      <c r="J66" s="136"/>
      <c r="K66" s="136"/>
      <c r="L66" s="136"/>
      <c r="M66" s="136"/>
    </row>
    <row r="67" spans="6:13">
      <c r="F67" s="136"/>
      <c r="G67" s="136"/>
      <c r="H67" s="136"/>
      <c r="I67" s="136"/>
      <c r="J67" s="136"/>
      <c r="K67" s="136"/>
      <c r="L67" s="136"/>
      <c r="M67" s="136"/>
    </row>
    <row r="68" spans="6:13">
      <c r="F68" s="137"/>
      <c r="G68" s="137"/>
      <c r="H68" s="137"/>
      <c r="I68" s="137"/>
      <c r="J68" s="137"/>
      <c r="K68" s="137"/>
      <c r="L68" s="137"/>
      <c r="M68" s="137"/>
    </row>
    <row r="69" spans="6:13">
      <c r="G69" s="136"/>
      <c r="J69" s="136"/>
      <c r="K69" s="136"/>
      <c r="M69" s="136"/>
    </row>
    <row r="70" spans="6:13">
      <c r="G70" s="136"/>
      <c r="J70" s="136"/>
      <c r="K70" s="136"/>
      <c r="M70" s="136"/>
    </row>
    <row r="71" spans="6:13">
      <c r="G71" s="137"/>
      <c r="J71" s="137"/>
      <c r="K71" s="137"/>
      <c r="M71" s="137"/>
    </row>
    <row r="72" spans="6:13">
      <c r="F72" s="136"/>
      <c r="G72" s="136"/>
      <c r="H72" s="136"/>
      <c r="I72" s="136"/>
      <c r="J72" s="136"/>
      <c r="K72" s="136"/>
      <c r="L72" s="136"/>
      <c r="M72" s="136"/>
    </row>
    <row r="73" spans="6:13">
      <c r="F73" s="136"/>
      <c r="G73" s="136"/>
      <c r="H73" s="136"/>
      <c r="I73" s="136"/>
      <c r="J73" s="136"/>
      <c r="K73" s="136"/>
      <c r="L73" s="136"/>
      <c r="M73" s="136"/>
    </row>
    <row r="74" spans="6:13">
      <c r="F74" s="137"/>
      <c r="G74" s="137"/>
      <c r="H74" s="137"/>
      <c r="I74" s="137"/>
      <c r="J74" s="137"/>
      <c r="K74" s="137"/>
      <c r="L74" s="137"/>
      <c r="M74" s="137"/>
    </row>
    <row r="75" spans="6:13">
      <c r="F75" s="136"/>
      <c r="G75" s="136"/>
      <c r="H75" s="136"/>
      <c r="I75" s="136"/>
      <c r="J75" s="136"/>
      <c r="K75" s="136"/>
      <c r="L75" s="136"/>
      <c r="M75" s="136"/>
    </row>
    <row r="76" spans="6:13">
      <c r="F76" s="136"/>
      <c r="G76" s="136"/>
      <c r="H76" s="136"/>
      <c r="I76" s="136"/>
      <c r="J76" s="136"/>
      <c r="K76" s="136"/>
      <c r="L76" s="136"/>
      <c r="M76" s="136"/>
    </row>
    <row r="77" spans="6:13">
      <c r="F77" s="137"/>
      <c r="G77" s="137"/>
      <c r="H77" s="137"/>
      <c r="I77" s="137"/>
      <c r="J77" s="137"/>
      <c r="K77" s="137"/>
      <c r="L77" s="137"/>
      <c r="M77" s="137"/>
    </row>
    <row r="78" spans="6:13">
      <c r="F78" s="136"/>
      <c r="G78" s="136"/>
      <c r="H78" s="136"/>
      <c r="I78" s="136"/>
      <c r="J78" s="136"/>
      <c r="K78" s="136"/>
      <c r="L78" s="136"/>
      <c r="M78" s="136"/>
    </row>
    <row r="79" spans="6:13">
      <c r="F79" s="136"/>
      <c r="G79" s="136"/>
      <c r="H79" s="136"/>
      <c r="I79" s="136"/>
      <c r="J79" s="136"/>
      <c r="K79" s="136"/>
      <c r="L79" s="136"/>
      <c r="M79" s="136"/>
    </row>
    <row r="80" spans="6:13">
      <c r="F80" s="137"/>
      <c r="G80" s="137"/>
      <c r="H80" s="137"/>
      <c r="I80" s="137"/>
      <c r="J80" s="137"/>
      <c r="K80" s="137"/>
      <c r="L80" s="137"/>
      <c r="M80" s="137"/>
    </row>
  </sheetData>
  <mergeCells count="8">
    <mergeCell ref="C43:D43"/>
    <mergeCell ref="C13:M16"/>
    <mergeCell ref="C8:M10"/>
    <mergeCell ref="C56:C58"/>
    <mergeCell ref="C44:C46"/>
    <mergeCell ref="C47:C49"/>
    <mergeCell ref="C50:C52"/>
    <mergeCell ref="C53:C55"/>
  </mergeCells>
  <pageMargins left="0.75" right="0.75" top="1" bottom="1" header="1" footer="1"/>
  <pageSetup orientation="portrait" verticalDpi="0" r:id="rId1"/>
  <headerFooter>
    <oddHeader>&amp;L&amp;C&amp;Z</oddHeader>
    <oddFooter>&amp;L&amp;C&amp;Z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3:W37"/>
  <sheetViews>
    <sheetView showGridLines="0" topLeftCell="B1" workbookViewId="0">
      <selection activeCell="B1" sqref="B1"/>
    </sheetView>
  </sheetViews>
  <sheetFormatPr baseColWidth="10" defaultColWidth="9.140625" defaultRowHeight="12.75"/>
  <cols>
    <col min="2" max="16" width="12.7109375" customWidth="1"/>
    <col min="17" max="17" width="9.85546875" bestFit="1" customWidth="1"/>
    <col min="20" max="20" width="9.85546875" bestFit="1" customWidth="1"/>
  </cols>
  <sheetData>
    <row r="3" spans="2:23" ht="39" customHeight="1">
      <c r="B3" s="324" t="s">
        <v>65</v>
      </c>
      <c r="C3" s="325"/>
      <c r="D3" s="325"/>
      <c r="E3" s="327" t="s">
        <v>66</v>
      </c>
      <c r="F3" s="328"/>
      <c r="G3" s="329"/>
      <c r="H3" s="324" t="s">
        <v>67</v>
      </c>
      <c r="I3" s="325"/>
      <c r="J3" s="326"/>
      <c r="K3" s="324" t="s">
        <v>68</v>
      </c>
      <c r="L3" s="325"/>
      <c r="M3" s="326"/>
      <c r="N3" s="324" t="s">
        <v>69</v>
      </c>
      <c r="O3" s="325"/>
      <c r="P3" s="326"/>
      <c r="Q3" s="324" t="s">
        <v>70</v>
      </c>
      <c r="R3" s="325"/>
      <c r="S3" s="326"/>
      <c r="T3" s="324" t="s">
        <v>71</v>
      </c>
      <c r="U3" s="325"/>
      <c r="V3" s="325"/>
    </row>
    <row r="4" spans="2:23">
      <c r="B4" s="59" t="s">
        <v>72</v>
      </c>
      <c r="C4" s="59" t="s">
        <v>73</v>
      </c>
      <c r="D4" s="59" t="s">
        <v>74</v>
      </c>
      <c r="E4" s="59" t="s">
        <v>72</v>
      </c>
      <c r="F4" s="59" t="s">
        <v>73</v>
      </c>
      <c r="G4" s="59" t="s">
        <v>74</v>
      </c>
      <c r="H4" s="59" t="s">
        <v>72</v>
      </c>
      <c r="I4" s="59" t="s">
        <v>73</v>
      </c>
      <c r="J4" s="59" t="s">
        <v>74</v>
      </c>
      <c r="K4" s="59" t="s">
        <v>72</v>
      </c>
      <c r="L4" s="59" t="s">
        <v>73</v>
      </c>
      <c r="M4" s="59" t="s">
        <v>74</v>
      </c>
      <c r="N4" s="59" t="s">
        <v>72</v>
      </c>
      <c r="O4" s="59" t="s">
        <v>73</v>
      </c>
      <c r="P4" s="59" t="s">
        <v>74</v>
      </c>
      <c r="Q4" s="59" t="s">
        <v>72</v>
      </c>
      <c r="R4" s="59" t="s">
        <v>73</v>
      </c>
      <c r="S4" s="59" t="s">
        <v>74</v>
      </c>
      <c r="T4" s="59" t="s">
        <v>72</v>
      </c>
      <c r="U4" s="59" t="s">
        <v>73</v>
      </c>
      <c r="V4" s="59" t="s">
        <v>74</v>
      </c>
      <c r="W4" s="59"/>
    </row>
    <row r="5" spans="2:23">
      <c r="B5" s="49">
        <f>$G31</f>
        <v>42815781</v>
      </c>
      <c r="C5" s="49">
        <f>$M31</f>
        <v>13905031</v>
      </c>
      <c r="D5" s="49">
        <f>$P31</f>
        <v>1365687</v>
      </c>
      <c r="E5" s="49">
        <f>$G32</f>
        <v>26510344</v>
      </c>
      <c r="F5" s="49">
        <f>$M32</f>
        <v>8106486</v>
      </c>
      <c r="G5" s="49">
        <f>$P32</f>
        <v>721781</v>
      </c>
      <c r="H5" s="49">
        <f>$G33</f>
        <v>19481373</v>
      </c>
      <c r="I5" s="49">
        <f>$M33</f>
        <v>3688975</v>
      </c>
      <c r="J5" s="49">
        <f>$P33</f>
        <v>476597</v>
      </c>
      <c r="K5" s="49">
        <f>$G34</f>
        <v>26478067</v>
      </c>
      <c r="L5" s="49">
        <f>$M34</f>
        <v>7918282</v>
      </c>
      <c r="M5" s="49">
        <f>$P34</f>
        <v>656485</v>
      </c>
      <c r="N5" s="49">
        <f>$G35</f>
        <v>21222502</v>
      </c>
      <c r="O5" s="49">
        <f>$M35</f>
        <v>8096215</v>
      </c>
      <c r="P5" s="49">
        <f>$P35</f>
        <v>14898</v>
      </c>
      <c r="Q5" s="49">
        <f>$G36</f>
        <v>8440001</v>
      </c>
      <c r="R5" s="49">
        <f>$M36</f>
        <v>1910841</v>
      </c>
      <c r="S5" s="49">
        <f>$P36</f>
        <v>44448</v>
      </c>
      <c r="T5" s="49">
        <f>$G37</f>
        <v>6320376</v>
      </c>
      <c r="U5" s="49">
        <f>$M37</f>
        <v>580799</v>
      </c>
      <c r="V5" s="49">
        <f>$P37</f>
        <v>16130</v>
      </c>
    </row>
    <row r="6" spans="2:23">
      <c r="B6" s="50">
        <f>H31</f>
        <v>0.78500000000000003</v>
      </c>
      <c r="C6" s="50">
        <f>N31</f>
        <v>0.61860000000000004</v>
      </c>
      <c r="D6" s="52">
        <f>Q31</f>
        <v>0.41260000000000002</v>
      </c>
      <c r="E6" s="50">
        <f>H32</f>
        <v>0.73119999999999996</v>
      </c>
      <c r="F6" s="50">
        <f>N32</f>
        <v>0.69850000000000001</v>
      </c>
      <c r="G6" s="52">
        <f>Q32</f>
        <v>0.58150000000000002</v>
      </c>
      <c r="H6" s="50">
        <f>H33</f>
        <v>0.77029999999999998</v>
      </c>
      <c r="I6" s="50">
        <f>N33</f>
        <v>0.81620000000000004</v>
      </c>
      <c r="J6" s="52">
        <f>Q33</f>
        <v>0.64129999999999998</v>
      </c>
      <c r="K6" s="50">
        <f>H34</f>
        <v>0.7026</v>
      </c>
      <c r="L6" s="50">
        <f>N34</f>
        <v>0.71689999999999998</v>
      </c>
      <c r="M6" s="52">
        <f>Q34</f>
        <v>0.68889999999999996</v>
      </c>
      <c r="N6" s="50">
        <f>H35</f>
        <v>0.81830000000000003</v>
      </c>
      <c r="O6" s="50">
        <f>N35</f>
        <v>0.7903</v>
      </c>
      <c r="P6" s="52">
        <f>Q35</f>
        <v>0.18509999999999999</v>
      </c>
      <c r="Q6" s="50">
        <f>H36</f>
        <v>0.80730000000000002</v>
      </c>
      <c r="R6" s="50">
        <f>N36</f>
        <v>0.87160000000000004</v>
      </c>
      <c r="S6" s="52">
        <f>Q36</f>
        <v>0.84289999999999998</v>
      </c>
      <c r="T6" s="55">
        <f>H37</f>
        <v>0.77749999999999997</v>
      </c>
      <c r="U6" s="55">
        <f>N37</f>
        <v>0.55159999999999998</v>
      </c>
      <c r="V6" s="58">
        <f>Q37</f>
        <v>0.16550000000000001</v>
      </c>
    </row>
    <row r="29" spans="5:17">
      <c r="E29" s="330" t="s">
        <v>31</v>
      </c>
      <c r="F29" s="332" t="s">
        <v>59</v>
      </c>
      <c r="G29" s="333"/>
      <c r="H29" s="334"/>
      <c r="I29" s="332" t="s">
        <v>60</v>
      </c>
      <c r="J29" s="333"/>
      <c r="K29" s="334"/>
      <c r="L29" s="332" t="s">
        <v>61</v>
      </c>
      <c r="M29" s="333"/>
      <c r="N29" s="334"/>
      <c r="O29" s="332" t="s">
        <v>62</v>
      </c>
      <c r="P29" s="333"/>
      <c r="Q29" s="333"/>
    </row>
    <row r="30" spans="5:17" ht="25.5">
      <c r="E30" s="331"/>
      <c r="F30" s="18" t="s">
        <v>32</v>
      </c>
      <c r="G30" s="61" t="s">
        <v>64</v>
      </c>
      <c r="H30" s="61" t="s">
        <v>6</v>
      </c>
      <c r="I30" s="61" t="s">
        <v>32</v>
      </c>
      <c r="J30" s="61" t="s">
        <v>64</v>
      </c>
      <c r="K30" s="61" t="s">
        <v>6</v>
      </c>
      <c r="L30" s="61" t="s">
        <v>32</v>
      </c>
      <c r="M30" s="61" t="s">
        <v>64</v>
      </c>
      <c r="N30" s="61" t="s">
        <v>6</v>
      </c>
      <c r="O30" s="61" t="s">
        <v>32</v>
      </c>
      <c r="P30" s="61" t="s">
        <v>64</v>
      </c>
      <c r="Q30" s="62" t="s">
        <v>6</v>
      </c>
    </row>
    <row r="31" spans="5:17">
      <c r="E31" s="48" t="s">
        <v>65</v>
      </c>
      <c r="F31" s="49">
        <v>52134684</v>
      </c>
      <c r="G31" s="49">
        <v>42815781</v>
      </c>
      <c r="H31" s="50">
        <v>0.78500000000000003</v>
      </c>
      <c r="I31" s="51" t="s">
        <v>45</v>
      </c>
      <c r="J31" s="51" t="s">
        <v>45</v>
      </c>
      <c r="K31" s="47" t="s">
        <v>45</v>
      </c>
      <c r="L31" s="49">
        <v>20418588</v>
      </c>
      <c r="M31" s="49">
        <v>13905031</v>
      </c>
      <c r="N31" s="50">
        <v>0.61860000000000004</v>
      </c>
      <c r="O31" s="49">
        <v>2782116</v>
      </c>
      <c r="P31" s="49">
        <v>1365687</v>
      </c>
      <c r="Q31" s="52">
        <v>0.41260000000000002</v>
      </c>
    </row>
    <row r="32" spans="5:17">
      <c r="E32" s="48" t="s">
        <v>66</v>
      </c>
      <c r="F32" s="49">
        <v>30570672</v>
      </c>
      <c r="G32" s="49">
        <v>26510344</v>
      </c>
      <c r="H32" s="50">
        <v>0.73119999999999996</v>
      </c>
      <c r="I32" s="49">
        <v>286800</v>
      </c>
      <c r="J32" s="49">
        <v>77452</v>
      </c>
      <c r="K32" s="50">
        <v>0.39479999999999998</v>
      </c>
      <c r="L32" s="49">
        <v>10261872</v>
      </c>
      <c r="M32" s="49">
        <v>8106486</v>
      </c>
      <c r="N32" s="50">
        <v>0.69850000000000001</v>
      </c>
      <c r="O32" s="49">
        <v>1405440</v>
      </c>
      <c r="P32" s="49">
        <v>721781</v>
      </c>
      <c r="Q32" s="52">
        <v>0.58150000000000002</v>
      </c>
    </row>
    <row r="33" spans="5:17">
      <c r="E33" s="48" t="s">
        <v>67</v>
      </c>
      <c r="F33" s="49">
        <v>24406392</v>
      </c>
      <c r="G33" s="49">
        <v>19481373</v>
      </c>
      <c r="H33" s="50">
        <v>0.77029999999999998</v>
      </c>
      <c r="I33" s="51">
        <v>5652</v>
      </c>
      <c r="J33" s="51">
        <v>2208</v>
      </c>
      <c r="K33" s="47" t="s">
        <v>45</v>
      </c>
      <c r="L33" s="49">
        <v>4142352</v>
      </c>
      <c r="M33" s="49">
        <v>3688975</v>
      </c>
      <c r="N33" s="50">
        <v>0.81620000000000004</v>
      </c>
      <c r="O33" s="49">
        <v>736236</v>
      </c>
      <c r="P33" s="49">
        <v>476597</v>
      </c>
      <c r="Q33" s="52">
        <v>0.64129999999999998</v>
      </c>
    </row>
    <row r="34" spans="5:17">
      <c r="E34" s="48" t="s">
        <v>68</v>
      </c>
      <c r="F34" s="49">
        <v>30569184</v>
      </c>
      <c r="G34" s="49">
        <v>26478067</v>
      </c>
      <c r="H34" s="50">
        <v>0.7026</v>
      </c>
      <c r="I34" s="51">
        <v>20700</v>
      </c>
      <c r="J34" s="51">
        <v>2206</v>
      </c>
      <c r="K34" s="47" t="s">
        <v>45</v>
      </c>
      <c r="L34" s="49">
        <v>9069372</v>
      </c>
      <c r="M34" s="49">
        <v>7918282</v>
      </c>
      <c r="N34" s="50">
        <v>0.71689999999999998</v>
      </c>
      <c r="O34" s="49">
        <v>1189608</v>
      </c>
      <c r="P34" s="49">
        <v>656485</v>
      </c>
      <c r="Q34" s="52">
        <v>0.68889999999999996</v>
      </c>
    </row>
    <row r="35" spans="5:17">
      <c r="E35" s="48" t="s">
        <v>69</v>
      </c>
      <c r="F35" s="49">
        <v>23955720</v>
      </c>
      <c r="G35" s="49">
        <v>21222502</v>
      </c>
      <c r="H35" s="50">
        <v>0.81830000000000003</v>
      </c>
      <c r="I35" s="49">
        <v>3577848</v>
      </c>
      <c r="J35" s="49">
        <v>1407966</v>
      </c>
      <c r="K35" s="50">
        <v>0.32250000000000001</v>
      </c>
      <c r="L35" s="49">
        <v>9039828</v>
      </c>
      <c r="M35" s="49">
        <v>8096215</v>
      </c>
      <c r="N35" s="50">
        <v>0.7903</v>
      </c>
      <c r="O35" s="49">
        <v>56568</v>
      </c>
      <c r="P35" s="49">
        <v>14898</v>
      </c>
      <c r="Q35" s="52">
        <v>0.18509999999999999</v>
      </c>
    </row>
    <row r="36" spans="5:17">
      <c r="E36" s="48" t="s">
        <v>70</v>
      </c>
      <c r="F36" s="49">
        <v>9493212</v>
      </c>
      <c r="G36" s="49">
        <v>8440001</v>
      </c>
      <c r="H36" s="50">
        <v>0.80730000000000002</v>
      </c>
      <c r="I36" s="49">
        <v>495636</v>
      </c>
      <c r="J36" s="49">
        <v>184326</v>
      </c>
      <c r="K36" s="50">
        <v>0.47199999999999998</v>
      </c>
      <c r="L36" s="49">
        <v>2038608</v>
      </c>
      <c r="M36" s="49">
        <v>1910841</v>
      </c>
      <c r="N36" s="50">
        <v>0.87160000000000004</v>
      </c>
      <c r="O36" s="49">
        <v>47808</v>
      </c>
      <c r="P36" s="49">
        <v>44448</v>
      </c>
      <c r="Q36" s="52">
        <v>0.84289999999999998</v>
      </c>
    </row>
    <row r="37" spans="5:17">
      <c r="E37" s="53" t="s">
        <v>71</v>
      </c>
      <c r="F37" s="54">
        <v>7068888</v>
      </c>
      <c r="G37" s="54">
        <v>6320376</v>
      </c>
      <c r="H37" s="55">
        <v>0.77749999999999997</v>
      </c>
      <c r="I37" s="56" t="s">
        <v>45</v>
      </c>
      <c r="J37" s="56" t="s">
        <v>45</v>
      </c>
      <c r="K37" s="57" t="s">
        <v>45</v>
      </c>
      <c r="L37" s="54">
        <v>907956</v>
      </c>
      <c r="M37" s="54">
        <v>580799</v>
      </c>
      <c r="N37" s="55">
        <v>0.55159999999999998</v>
      </c>
      <c r="O37" s="54">
        <v>48108</v>
      </c>
      <c r="P37" s="54">
        <v>16130</v>
      </c>
      <c r="Q37" s="58">
        <v>0.16550000000000001</v>
      </c>
    </row>
  </sheetData>
  <mergeCells count="12">
    <mergeCell ref="E29:E30"/>
    <mergeCell ref="F29:H29"/>
    <mergeCell ref="I29:K29"/>
    <mergeCell ref="L29:N29"/>
    <mergeCell ref="O29:Q29"/>
    <mergeCell ref="Q3:S3"/>
    <mergeCell ref="T3:V3"/>
    <mergeCell ref="B3:D3"/>
    <mergeCell ref="E3:G3"/>
    <mergeCell ref="H3:J3"/>
    <mergeCell ref="K3:M3"/>
    <mergeCell ref="N3:P3"/>
  </mergeCells>
  <pageMargins left="0.75" right="0.75" top="1" bottom="1" header="1" footer="1"/>
  <pageSetup orientation="portrait" horizontalDpi="0" verticalDpi="0"/>
  <headerFooter>
    <oddHeader>&amp;L&amp;C&amp;Z</oddHeader>
    <oddFooter>&amp;L&amp;C&amp;Z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C7:M86"/>
  <sheetViews>
    <sheetView showGridLines="0" zoomScale="80" zoomScaleNormal="80" workbookViewId="0">
      <pane xSplit="2" ySplit="20" topLeftCell="C21" activePane="bottomRight" state="frozen"/>
      <selection pane="topRight" activeCell="C1" sqref="C1"/>
      <selection pane="bottomLeft" activeCell="A21" sqref="A21"/>
      <selection pane="bottomRight" activeCell="N76" sqref="N76"/>
    </sheetView>
  </sheetViews>
  <sheetFormatPr baseColWidth="10" defaultRowHeight="12.75"/>
  <cols>
    <col min="1" max="2" width="9.7109375" customWidth="1"/>
    <col min="3" max="3" width="45.28515625" customWidth="1"/>
    <col min="4" max="4" width="10.7109375" customWidth="1"/>
    <col min="5" max="12" width="16.7109375" customWidth="1"/>
    <col min="13" max="27" width="10.7109375" customWidth="1"/>
  </cols>
  <sheetData>
    <row r="7" spans="3:12" ht="13.5" thickBot="1"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3:12" ht="12.75" customHeight="1" thickTop="1">
      <c r="C8" s="240" t="s">
        <v>143</v>
      </c>
      <c r="D8" s="240"/>
      <c r="E8" s="240"/>
      <c r="F8" s="240"/>
      <c r="G8" s="240"/>
      <c r="H8" s="240"/>
      <c r="I8" s="240"/>
      <c r="J8" s="240"/>
      <c r="K8" s="240"/>
      <c r="L8" s="240"/>
    </row>
    <row r="9" spans="3:12" ht="12.75" customHeight="1">
      <c r="C9" s="240"/>
      <c r="D9" s="240"/>
      <c r="E9" s="240"/>
      <c r="F9" s="240"/>
      <c r="G9" s="240"/>
      <c r="H9" s="240"/>
      <c r="I9" s="240"/>
      <c r="J9" s="240"/>
      <c r="K9" s="240"/>
      <c r="L9" s="240"/>
    </row>
    <row r="10" spans="3:12" ht="12.75" customHeight="1">
      <c r="C10" s="241"/>
      <c r="D10" s="241"/>
      <c r="E10" s="241"/>
      <c r="F10" s="241"/>
      <c r="G10" s="241"/>
      <c r="H10" s="241"/>
      <c r="I10" s="241"/>
      <c r="J10" s="241"/>
      <c r="K10" s="241"/>
      <c r="L10" s="241"/>
    </row>
    <row r="11" spans="3:12" ht="12.75" customHeight="1">
      <c r="C11" s="240"/>
      <c r="D11" s="240"/>
      <c r="E11" s="240"/>
      <c r="F11" s="240"/>
      <c r="G11" s="240"/>
      <c r="H11" s="240"/>
      <c r="I11" s="240"/>
      <c r="J11" s="240"/>
      <c r="K11" s="240"/>
      <c r="L11" s="240"/>
    </row>
    <row r="13" spans="3:12" ht="21.75" customHeight="1">
      <c r="C13" s="288" t="s">
        <v>238</v>
      </c>
      <c r="D13" s="288"/>
      <c r="E13" s="288"/>
      <c r="F13" s="288"/>
      <c r="G13" s="288"/>
      <c r="H13" s="288"/>
      <c r="I13" s="288"/>
      <c r="J13" s="288"/>
      <c r="K13" s="288"/>
      <c r="L13" s="288"/>
    </row>
    <row r="14" spans="3:12">
      <c r="C14" s="288"/>
      <c r="D14" s="288"/>
      <c r="E14" s="288"/>
      <c r="F14" s="288"/>
      <c r="G14" s="288"/>
      <c r="H14" s="288"/>
      <c r="I14" s="288"/>
      <c r="J14" s="288"/>
      <c r="K14" s="288"/>
      <c r="L14" s="288"/>
    </row>
    <row r="15" spans="3:12" ht="42" customHeight="1">
      <c r="C15" s="288"/>
      <c r="D15" s="288"/>
      <c r="E15" s="288"/>
      <c r="F15" s="288"/>
      <c r="G15" s="288"/>
      <c r="H15" s="288"/>
      <c r="I15" s="288"/>
      <c r="J15" s="288"/>
      <c r="K15" s="288"/>
      <c r="L15" s="288"/>
    </row>
    <row r="16" spans="3:12">
      <c r="C16" s="288"/>
      <c r="D16" s="288"/>
      <c r="E16" s="288"/>
      <c r="F16" s="288"/>
      <c r="G16" s="288"/>
      <c r="H16" s="288"/>
      <c r="I16" s="288"/>
      <c r="J16" s="288"/>
      <c r="K16" s="288"/>
      <c r="L16" s="288"/>
    </row>
    <row r="17" spans="3:13">
      <c r="C17" s="288"/>
      <c r="D17" s="288"/>
      <c r="E17" s="288"/>
      <c r="F17" s="288"/>
      <c r="G17" s="288"/>
      <c r="H17" s="288"/>
      <c r="I17" s="288"/>
      <c r="J17" s="288"/>
      <c r="K17" s="288"/>
      <c r="L17" s="288"/>
    </row>
    <row r="18" spans="3:13">
      <c r="C18" s="288"/>
      <c r="D18" s="288"/>
      <c r="E18" s="288"/>
      <c r="F18" s="288"/>
      <c r="G18" s="288"/>
      <c r="H18" s="288"/>
      <c r="I18" s="288"/>
      <c r="J18" s="288"/>
      <c r="K18" s="288"/>
      <c r="L18" s="288"/>
    </row>
    <row r="20" spans="3:13" ht="38.25">
      <c r="C20" s="267" t="s">
        <v>144</v>
      </c>
      <c r="D20" s="268"/>
      <c r="E20" s="155" t="s">
        <v>131</v>
      </c>
      <c r="F20" s="155" t="s">
        <v>132</v>
      </c>
      <c r="G20" s="155" t="s">
        <v>133</v>
      </c>
      <c r="H20" s="155" t="s">
        <v>134</v>
      </c>
      <c r="I20" s="155" t="s">
        <v>122</v>
      </c>
      <c r="J20" s="155" t="s">
        <v>123</v>
      </c>
      <c r="K20" s="155" t="s">
        <v>124</v>
      </c>
      <c r="L20" s="155" t="s">
        <v>58</v>
      </c>
    </row>
    <row r="21" spans="3:13">
      <c r="C21" s="338" t="s">
        <v>10</v>
      </c>
      <c r="D21" s="115" t="s">
        <v>32</v>
      </c>
      <c r="E21" s="86">
        <v>2364623</v>
      </c>
      <c r="F21" s="86">
        <v>720934</v>
      </c>
      <c r="G21" s="86">
        <v>622735</v>
      </c>
      <c r="H21" s="86">
        <v>781745</v>
      </c>
      <c r="I21" s="86">
        <v>42234</v>
      </c>
      <c r="J21" s="86">
        <v>14855</v>
      </c>
      <c r="K21" s="86">
        <v>26788</v>
      </c>
      <c r="L21" s="87">
        <f>SUM(E21:K21)</f>
        <v>4573914</v>
      </c>
      <c r="M21" s="182"/>
    </row>
    <row r="22" spans="3:13">
      <c r="C22" s="339"/>
      <c r="D22" s="84" t="s">
        <v>64</v>
      </c>
      <c r="E22" s="88">
        <v>2073698</v>
      </c>
      <c r="F22" s="88">
        <v>700484</v>
      </c>
      <c r="G22" s="88">
        <v>614608</v>
      </c>
      <c r="H22" s="88">
        <v>565347</v>
      </c>
      <c r="I22" s="88">
        <v>41405</v>
      </c>
      <c r="J22" s="88">
        <v>12171</v>
      </c>
      <c r="K22" s="88">
        <v>26688</v>
      </c>
      <c r="L22" s="89">
        <f>SUM(E22:K22)</f>
        <v>4034401</v>
      </c>
    </row>
    <row r="23" spans="3:13">
      <c r="C23" s="340"/>
      <c r="D23" s="116" t="s">
        <v>126</v>
      </c>
      <c r="E23" s="90">
        <v>0.877</v>
      </c>
      <c r="F23" s="90">
        <v>0.97160000000000002</v>
      </c>
      <c r="G23" s="90">
        <v>0.98699999999999999</v>
      </c>
      <c r="H23" s="90">
        <v>0.72319999999999995</v>
      </c>
      <c r="I23" s="90">
        <v>0.98040000000000005</v>
      </c>
      <c r="J23" s="90">
        <v>0.81930000000000003</v>
      </c>
      <c r="K23" s="90">
        <v>0.99629999999999996</v>
      </c>
      <c r="L23" s="91">
        <f>L22/L21</f>
        <v>0.88204566154938635</v>
      </c>
    </row>
    <row r="24" spans="3:13">
      <c r="C24" s="339" t="s">
        <v>11</v>
      </c>
      <c r="D24" s="115" t="s">
        <v>32</v>
      </c>
      <c r="E24" s="117">
        <v>261005</v>
      </c>
      <c r="F24" s="86">
        <v>0</v>
      </c>
      <c r="G24" s="86">
        <v>309511</v>
      </c>
      <c r="H24" s="86">
        <v>220676</v>
      </c>
      <c r="I24" s="86">
        <v>0</v>
      </c>
      <c r="J24" s="86">
        <v>0</v>
      </c>
      <c r="K24" s="86">
        <v>0</v>
      </c>
      <c r="L24" s="89">
        <f>SUM(E24:K24)</f>
        <v>791192</v>
      </c>
      <c r="M24" s="182"/>
    </row>
    <row r="25" spans="3:13">
      <c r="C25" s="339"/>
      <c r="D25" s="84" t="s">
        <v>64</v>
      </c>
      <c r="E25" s="88">
        <v>259827</v>
      </c>
      <c r="F25" s="88">
        <v>0</v>
      </c>
      <c r="G25" s="88">
        <v>309503</v>
      </c>
      <c r="H25" s="88">
        <v>220676</v>
      </c>
      <c r="I25" s="88">
        <v>0</v>
      </c>
      <c r="J25" s="88">
        <v>0</v>
      </c>
      <c r="K25" s="88">
        <v>0</v>
      </c>
      <c r="L25" s="89">
        <f>SUM(E25:K25)</f>
        <v>790006</v>
      </c>
    </row>
    <row r="26" spans="3:13">
      <c r="C26" s="340"/>
      <c r="D26" s="116" t="s">
        <v>126</v>
      </c>
      <c r="E26" s="90">
        <v>0.99550000000000005</v>
      </c>
      <c r="F26" s="90" t="s">
        <v>125</v>
      </c>
      <c r="G26" s="90">
        <v>1</v>
      </c>
      <c r="H26" s="90">
        <v>1</v>
      </c>
      <c r="I26" s="90" t="s">
        <v>125</v>
      </c>
      <c r="J26" s="90" t="s">
        <v>125</v>
      </c>
      <c r="K26" s="90" t="s">
        <v>125</v>
      </c>
      <c r="L26" s="91">
        <f>L25/L24</f>
        <v>0.99850099596558106</v>
      </c>
    </row>
    <row r="27" spans="3:13">
      <c r="C27" s="338" t="s">
        <v>12</v>
      </c>
      <c r="D27" s="115" t="s">
        <v>32</v>
      </c>
      <c r="E27" s="86">
        <v>148207</v>
      </c>
      <c r="F27" s="86">
        <v>0</v>
      </c>
      <c r="G27" s="86">
        <v>445384</v>
      </c>
      <c r="H27" s="86">
        <v>112944</v>
      </c>
      <c r="I27" s="86">
        <v>0</v>
      </c>
      <c r="J27" s="86">
        <v>118169</v>
      </c>
      <c r="K27" s="86">
        <v>168712</v>
      </c>
      <c r="L27" s="89">
        <f>SUM(E27:K27)</f>
        <v>993416</v>
      </c>
      <c r="M27" s="182"/>
    </row>
    <row r="28" spans="3:13">
      <c r="C28" s="339"/>
      <c r="D28" s="84" t="s">
        <v>64</v>
      </c>
      <c r="E28" s="88">
        <v>148207</v>
      </c>
      <c r="F28" s="88">
        <v>0</v>
      </c>
      <c r="G28" s="88">
        <v>445378</v>
      </c>
      <c r="H28" s="88">
        <v>112944</v>
      </c>
      <c r="I28" s="88">
        <v>0</v>
      </c>
      <c r="J28" s="88">
        <v>114072</v>
      </c>
      <c r="K28" s="88">
        <v>168705</v>
      </c>
      <c r="L28" s="89">
        <f>SUM(E28:K28)</f>
        <v>989306</v>
      </c>
    </row>
    <row r="29" spans="3:13">
      <c r="C29" s="340"/>
      <c r="D29" s="116" t="s">
        <v>126</v>
      </c>
      <c r="E29" s="90">
        <v>1</v>
      </c>
      <c r="F29" s="90" t="s">
        <v>125</v>
      </c>
      <c r="G29" s="90">
        <v>1</v>
      </c>
      <c r="H29" s="90">
        <v>1</v>
      </c>
      <c r="I29" s="90" t="s">
        <v>125</v>
      </c>
      <c r="J29" s="90">
        <v>0.96530000000000005</v>
      </c>
      <c r="K29" s="90">
        <v>1</v>
      </c>
      <c r="L29" s="91">
        <f>L28/L27</f>
        <v>0.99586276041456956</v>
      </c>
    </row>
    <row r="30" spans="3:13">
      <c r="C30" s="338" t="s">
        <v>13</v>
      </c>
      <c r="D30" s="115" t="s">
        <v>32</v>
      </c>
      <c r="E30" s="86">
        <v>2786609</v>
      </c>
      <c r="F30" s="86">
        <v>1590222</v>
      </c>
      <c r="G30" s="86">
        <v>1821299</v>
      </c>
      <c r="H30" s="86">
        <v>6691137</v>
      </c>
      <c r="I30" s="86">
        <v>253235</v>
      </c>
      <c r="J30" s="86">
        <v>593818</v>
      </c>
      <c r="K30" s="86">
        <v>455878</v>
      </c>
      <c r="L30" s="89">
        <f>SUM(E30:K30)</f>
        <v>14192198</v>
      </c>
      <c r="M30" s="182"/>
    </row>
    <row r="31" spans="3:13">
      <c r="C31" s="339"/>
      <c r="D31" s="84" t="s">
        <v>64</v>
      </c>
      <c r="E31" s="88">
        <v>2574014</v>
      </c>
      <c r="F31" s="88">
        <v>1428711</v>
      </c>
      <c r="G31" s="88">
        <v>1782192</v>
      </c>
      <c r="H31" s="88">
        <v>6605005</v>
      </c>
      <c r="I31" s="88">
        <v>251322</v>
      </c>
      <c r="J31" s="88">
        <v>591270</v>
      </c>
      <c r="K31" s="88">
        <v>453812</v>
      </c>
      <c r="L31" s="89">
        <f>SUM(E31:K31)</f>
        <v>13686326</v>
      </c>
    </row>
    <row r="32" spans="3:13">
      <c r="C32" s="340"/>
      <c r="D32" s="116" t="s">
        <v>126</v>
      </c>
      <c r="E32" s="90">
        <v>0.92369999999999997</v>
      </c>
      <c r="F32" s="90">
        <v>0.89839999999999998</v>
      </c>
      <c r="G32" s="90">
        <v>0.97850000000000004</v>
      </c>
      <c r="H32" s="90">
        <v>0.98709999999999998</v>
      </c>
      <c r="I32" s="90">
        <v>0.99239999999999995</v>
      </c>
      <c r="J32" s="90">
        <v>0.99570000000000003</v>
      </c>
      <c r="K32" s="90">
        <v>0.99550000000000005</v>
      </c>
      <c r="L32" s="91">
        <f>L31/L30</f>
        <v>0.96435562694376165</v>
      </c>
    </row>
    <row r="33" spans="3:13">
      <c r="C33" s="338" t="s">
        <v>14</v>
      </c>
      <c r="D33" s="115" t="s">
        <v>32</v>
      </c>
      <c r="E33" s="86">
        <v>91575</v>
      </c>
      <c r="F33" s="86">
        <v>159865</v>
      </c>
      <c r="G33" s="86">
        <v>275503</v>
      </c>
      <c r="H33" s="86">
        <v>90712</v>
      </c>
      <c r="I33" s="86">
        <v>0</v>
      </c>
      <c r="J33" s="86">
        <v>0</v>
      </c>
      <c r="K33" s="86">
        <v>0</v>
      </c>
      <c r="L33" s="89">
        <f>SUM(E33:K33)</f>
        <v>617655</v>
      </c>
      <c r="M33" s="182"/>
    </row>
    <row r="34" spans="3:13">
      <c r="C34" s="339"/>
      <c r="D34" s="84" t="s">
        <v>64</v>
      </c>
      <c r="E34" s="88">
        <v>90525</v>
      </c>
      <c r="F34" s="88">
        <v>159865</v>
      </c>
      <c r="G34" s="88">
        <v>275496</v>
      </c>
      <c r="H34" s="88">
        <v>90712</v>
      </c>
      <c r="I34" s="88">
        <v>0</v>
      </c>
      <c r="J34" s="88">
        <v>0</v>
      </c>
      <c r="K34" s="88">
        <v>0</v>
      </c>
      <c r="L34" s="89">
        <f>SUM(E34:K34)</f>
        <v>616598</v>
      </c>
    </row>
    <row r="35" spans="3:13">
      <c r="C35" s="340"/>
      <c r="D35" s="116" t="s">
        <v>126</v>
      </c>
      <c r="E35" s="90">
        <v>0.98850000000000005</v>
      </c>
      <c r="F35" s="90">
        <v>1</v>
      </c>
      <c r="G35" s="90">
        <v>1</v>
      </c>
      <c r="H35" s="90">
        <v>1</v>
      </c>
      <c r="I35" s="90" t="s">
        <v>125</v>
      </c>
      <c r="J35" s="90" t="s">
        <v>125</v>
      </c>
      <c r="K35" s="90" t="s">
        <v>125</v>
      </c>
      <c r="L35" s="91">
        <f>L34/L33</f>
        <v>0.99828868866924092</v>
      </c>
    </row>
    <row r="36" spans="3:13">
      <c r="C36" s="338" t="s">
        <v>15</v>
      </c>
      <c r="D36" s="115" t="s">
        <v>32</v>
      </c>
      <c r="E36" s="86">
        <v>54815</v>
      </c>
      <c r="F36" s="86">
        <v>188475</v>
      </c>
      <c r="G36" s="86">
        <v>385972</v>
      </c>
      <c r="H36" s="86">
        <v>200073</v>
      </c>
      <c r="I36" s="86">
        <v>0</v>
      </c>
      <c r="J36" s="86">
        <v>0</v>
      </c>
      <c r="K36" s="86">
        <v>0</v>
      </c>
      <c r="L36" s="89">
        <f>SUM(E36:K36)</f>
        <v>829335</v>
      </c>
      <c r="M36" s="182"/>
    </row>
    <row r="37" spans="3:13">
      <c r="C37" s="339"/>
      <c r="D37" s="84" t="s">
        <v>64</v>
      </c>
      <c r="E37" s="88">
        <v>54814</v>
      </c>
      <c r="F37" s="88">
        <v>188475</v>
      </c>
      <c r="G37" s="88">
        <v>385965</v>
      </c>
      <c r="H37" s="88">
        <v>200073</v>
      </c>
      <c r="I37" s="88">
        <v>0</v>
      </c>
      <c r="J37" s="88">
        <v>0</v>
      </c>
      <c r="K37" s="88">
        <v>0</v>
      </c>
      <c r="L37" s="89">
        <f>SUM(E37:K37)</f>
        <v>829327</v>
      </c>
    </row>
    <row r="38" spans="3:13">
      <c r="C38" s="340"/>
      <c r="D38" s="116" t="s">
        <v>126</v>
      </c>
      <c r="E38" s="90">
        <v>1</v>
      </c>
      <c r="F38" s="90">
        <v>1</v>
      </c>
      <c r="G38" s="90">
        <v>1</v>
      </c>
      <c r="H38" s="90">
        <v>1</v>
      </c>
      <c r="I38" s="90" t="s">
        <v>125</v>
      </c>
      <c r="J38" s="90" t="s">
        <v>125</v>
      </c>
      <c r="K38" s="90" t="s">
        <v>125</v>
      </c>
      <c r="L38" s="91">
        <f>L37/L36</f>
        <v>0.99999035371713485</v>
      </c>
    </row>
    <row r="39" spans="3:13">
      <c r="C39" s="338" t="s">
        <v>16</v>
      </c>
      <c r="D39" s="115" t="s">
        <v>32</v>
      </c>
      <c r="E39" s="86">
        <v>125865</v>
      </c>
      <c r="F39" s="86">
        <v>198858</v>
      </c>
      <c r="G39" s="86">
        <v>453362</v>
      </c>
      <c r="H39" s="86">
        <v>63645</v>
      </c>
      <c r="I39" s="86">
        <v>0</v>
      </c>
      <c r="J39" s="86">
        <v>0</v>
      </c>
      <c r="K39" s="86">
        <v>0</v>
      </c>
      <c r="L39" s="89">
        <f>SUM(E39:K39)</f>
        <v>841730</v>
      </c>
      <c r="M39" s="182"/>
    </row>
    <row r="40" spans="3:13">
      <c r="C40" s="339"/>
      <c r="D40" s="84" t="s">
        <v>64</v>
      </c>
      <c r="E40" s="88">
        <v>125865</v>
      </c>
      <c r="F40" s="88">
        <v>198853</v>
      </c>
      <c r="G40" s="88">
        <v>453355</v>
      </c>
      <c r="H40" s="88">
        <v>63084</v>
      </c>
      <c r="I40" s="88">
        <v>0</v>
      </c>
      <c r="J40" s="88">
        <v>0</v>
      </c>
      <c r="K40" s="88">
        <v>0</v>
      </c>
      <c r="L40" s="89">
        <f>SUM(E40:K40)</f>
        <v>841157</v>
      </c>
    </row>
    <row r="41" spans="3:13">
      <c r="C41" s="340"/>
      <c r="D41" s="116" t="s">
        <v>126</v>
      </c>
      <c r="E41" s="90">
        <v>1</v>
      </c>
      <c r="F41" s="90">
        <v>1</v>
      </c>
      <c r="G41" s="90">
        <v>1</v>
      </c>
      <c r="H41" s="90">
        <v>0.99119999999999997</v>
      </c>
      <c r="I41" s="90" t="s">
        <v>125</v>
      </c>
      <c r="J41" s="90" t="s">
        <v>125</v>
      </c>
      <c r="K41" s="90" t="s">
        <v>125</v>
      </c>
      <c r="L41" s="91">
        <f>L40/L39</f>
        <v>0.99931925914485642</v>
      </c>
    </row>
    <row r="42" spans="3:13">
      <c r="C42" s="338" t="s">
        <v>17</v>
      </c>
      <c r="D42" s="115" t="s">
        <v>32</v>
      </c>
      <c r="E42" s="86">
        <v>412749</v>
      </c>
      <c r="F42" s="86">
        <v>194681</v>
      </c>
      <c r="G42" s="86">
        <v>471312</v>
      </c>
      <c r="H42" s="86">
        <v>97700</v>
      </c>
      <c r="I42" s="86">
        <v>30920</v>
      </c>
      <c r="J42" s="86">
        <v>106986</v>
      </c>
      <c r="K42" s="86">
        <v>123826</v>
      </c>
      <c r="L42" s="89">
        <f>SUM(E42:K42)</f>
        <v>1438174</v>
      </c>
      <c r="M42" s="182"/>
    </row>
    <row r="43" spans="3:13">
      <c r="C43" s="339"/>
      <c r="D43" s="84" t="s">
        <v>64</v>
      </c>
      <c r="E43" s="88">
        <v>412726</v>
      </c>
      <c r="F43" s="88">
        <v>194549</v>
      </c>
      <c r="G43" s="88">
        <v>468937</v>
      </c>
      <c r="H43" s="88">
        <v>97700</v>
      </c>
      <c r="I43" s="88">
        <v>30719</v>
      </c>
      <c r="J43" s="88">
        <v>106983</v>
      </c>
      <c r="K43" s="88">
        <v>123818</v>
      </c>
      <c r="L43" s="89">
        <f>SUM(E43:K43)</f>
        <v>1435432</v>
      </c>
    </row>
    <row r="44" spans="3:13">
      <c r="C44" s="340"/>
      <c r="D44" s="116" t="s">
        <v>126</v>
      </c>
      <c r="E44" s="90">
        <v>0.99990000000000001</v>
      </c>
      <c r="F44" s="90">
        <v>0.99929999999999997</v>
      </c>
      <c r="G44" s="90">
        <v>0.995</v>
      </c>
      <c r="H44" s="90">
        <v>1</v>
      </c>
      <c r="I44" s="90">
        <v>0.99350000000000005</v>
      </c>
      <c r="J44" s="90">
        <v>1</v>
      </c>
      <c r="K44" s="90">
        <v>0.99990000000000001</v>
      </c>
      <c r="L44" s="91">
        <f>L43/L42</f>
        <v>0.9980934156784923</v>
      </c>
    </row>
    <row r="45" spans="3:13">
      <c r="C45" s="338" t="s">
        <v>18</v>
      </c>
      <c r="D45" s="115" t="s">
        <v>32</v>
      </c>
      <c r="E45" s="86">
        <v>235030</v>
      </c>
      <c r="F45" s="86">
        <v>217795</v>
      </c>
      <c r="G45" s="86">
        <v>343936</v>
      </c>
      <c r="H45" s="86">
        <v>100441</v>
      </c>
      <c r="I45" s="86">
        <v>8700</v>
      </c>
      <c r="J45" s="86">
        <v>189642</v>
      </c>
      <c r="K45" s="86">
        <v>6000</v>
      </c>
      <c r="L45" s="89">
        <f>SUM(E45:K45)</f>
        <v>1101544</v>
      </c>
      <c r="M45" s="182"/>
    </row>
    <row r="46" spans="3:13">
      <c r="C46" s="339"/>
      <c r="D46" s="84" t="s">
        <v>64</v>
      </c>
      <c r="E46" s="88">
        <v>235029</v>
      </c>
      <c r="F46" s="88">
        <v>217795</v>
      </c>
      <c r="G46" s="88">
        <v>343929</v>
      </c>
      <c r="H46" s="88">
        <v>100441</v>
      </c>
      <c r="I46" s="88">
        <v>8700</v>
      </c>
      <c r="J46" s="88">
        <v>189532</v>
      </c>
      <c r="K46" s="88">
        <v>5980</v>
      </c>
      <c r="L46" s="89">
        <f>SUM(E46:K46)</f>
        <v>1101406</v>
      </c>
    </row>
    <row r="47" spans="3:13">
      <c r="C47" s="340"/>
      <c r="D47" s="116" t="s">
        <v>126</v>
      </c>
      <c r="E47" s="90">
        <v>1</v>
      </c>
      <c r="F47" s="90">
        <v>1</v>
      </c>
      <c r="G47" s="90">
        <v>1</v>
      </c>
      <c r="H47" s="90">
        <v>1</v>
      </c>
      <c r="I47" s="90">
        <v>1</v>
      </c>
      <c r="J47" s="90">
        <v>0.99939999999999996</v>
      </c>
      <c r="K47" s="90">
        <v>0.99670000000000003</v>
      </c>
      <c r="L47" s="91">
        <f>L46/L45</f>
        <v>0.99987472130028399</v>
      </c>
    </row>
    <row r="48" spans="3:13">
      <c r="C48" s="338" t="s">
        <v>19</v>
      </c>
      <c r="D48" s="115" t="s">
        <v>32</v>
      </c>
      <c r="E48" s="86">
        <v>2297077</v>
      </c>
      <c r="F48" s="86">
        <v>986908</v>
      </c>
      <c r="G48" s="86">
        <v>653894</v>
      </c>
      <c r="H48" s="86">
        <v>291429</v>
      </c>
      <c r="I48" s="86">
        <v>736123</v>
      </c>
      <c r="J48" s="86">
        <v>1161696</v>
      </c>
      <c r="K48" s="86">
        <v>706999</v>
      </c>
      <c r="L48" s="89">
        <f>SUM(E48:K48)</f>
        <v>6834126</v>
      </c>
      <c r="M48" s="182"/>
    </row>
    <row r="49" spans="3:13">
      <c r="C49" s="339"/>
      <c r="D49" s="84" t="s">
        <v>64</v>
      </c>
      <c r="E49" s="88">
        <v>2069337</v>
      </c>
      <c r="F49" s="88">
        <v>950917</v>
      </c>
      <c r="G49" s="88">
        <v>622316</v>
      </c>
      <c r="H49" s="88">
        <v>290102</v>
      </c>
      <c r="I49" s="88">
        <v>650994</v>
      </c>
      <c r="J49" s="88">
        <v>1150592</v>
      </c>
      <c r="K49" s="88">
        <v>671046</v>
      </c>
      <c r="L49" s="89">
        <f>SUM(E49:K49)</f>
        <v>6405304</v>
      </c>
    </row>
    <row r="50" spans="3:13">
      <c r="C50" s="340"/>
      <c r="D50" s="116" t="s">
        <v>126</v>
      </c>
      <c r="E50" s="90">
        <v>0.90090000000000003</v>
      </c>
      <c r="F50" s="90">
        <v>0.96350000000000002</v>
      </c>
      <c r="G50" s="90">
        <v>0.95169999999999999</v>
      </c>
      <c r="H50" s="90">
        <v>0.99539999999999995</v>
      </c>
      <c r="I50" s="90">
        <v>0.88439999999999996</v>
      </c>
      <c r="J50" s="90">
        <v>0.99039999999999995</v>
      </c>
      <c r="K50" s="90">
        <v>0.94910000000000005</v>
      </c>
      <c r="L50" s="91">
        <f>L49/L48</f>
        <v>0.93725283964621076</v>
      </c>
    </row>
    <row r="51" spans="3:13">
      <c r="C51" s="338" t="s">
        <v>20</v>
      </c>
      <c r="D51" s="115" t="s">
        <v>32</v>
      </c>
      <c r="E51" s="86">
        <v>3689635</v>
      </c>
      <c r="F51" s="86">
        <v>1893813</v>
      </c>
      <c r="G51" s="86">
        <v>1073970</v>
      </c>
      <c r="H51" s="86">
        <v>890811</v>
      </c>
      <c r="I51" s="86">
        <v>847212</v>
      </c>
      <c r="J51" s="86">
        <v>427865</v>
      </c>
      <c r="K51" s="86">
        <v>204053</v>
      </c>
      <c r="L51" s="89">
        <f>SUM(E51:K51)</f>
        <v>9027359</v>
      </c>
      <c r="M51" s="182"/>
    </row>
    <row r="52" spans="3:13">
      <c r="C52" s="339"/>
      <c r="D52" s="84" t="s">
        <v>64</v>
      </c>
      <c r="E52" s="88">
        <v>3589075</v>
      </c>
      <c r="F52" s="88">
        <v>1396623</v>
      </c>
      <c r="G52" s="88">
        <v>1064028</v>
      </c>
      <c r="H52" s="88">
        <v>890095</v>
      </c>
      <c r="I52" s="88">
        <v>737849</v>
      </c>
      <c r="J52" s="88">
        <v>397602</v>
      </c>
      <c r="K52" s="88">
        <v>203623</v>
      </c>
      <c r="L52" s="89">
        <f>SUM(E52:K52)</f>
        <v>8278895</v>
      </c>
    </row>
    <row r="53" spans="3:13">
      <c r="C53" s="340"/>
      <c r="D53" s="116" t="s">
        <v>126</v>
      </c>
      <c r="E53" s="90">
        <v>0.97270000000000001</v>
      </c>
      <c r="F53" s="90">
        <v>0.73750000000000004</v>
      </c>
      <c r="G53" s="90">
        <v>0.99070000000000003</v>
      </c>
      <c r="H53" s="90">
        <v>0.99919999999999998</v>
      </c>
      <c r="I53" s="90">
        <v>0.87090000000000001</v>
      </c>
      <c r="J53" s="90">
        <v>0.92930000000000001</v>
      </c>
      <c r="K53" s="90">
        <v>0.99790000000000001</v>
      </c>
      <c r="L53" s="91">
        <f>L52/L51</f>
        <v>0.91708937242885769</v>
      </c>
    </row>
    <row r="54" spans="3:13">
      <c r="C54" s="338" t="s">
        <v>21</v>
      </c>
      <c r="D54" s="115" t="s">
        <v>32</v>
      </c>
      <c r="E54" s="86">
        <v>1816371</v>
      </c>
      <c r="F54" s="86">
        <v>318105</v>
      </c>
      <c r="G54" s="86">
        <v>330478</v>
      </c>
      <c r="H54" s="86">
        <v>10000</v>
      </c>
      <c r="I54" s="86">
        <v>861590</v>
      </c>
      <c r="J54" s="86">
        <v>223092</v>
      </c>
      <c r="K54" s="86">
        <v>189555</v>
      </c>
      <c r="L54" s="89">
        <f>SUM(E54:K54)</f>
        <v>3749191</v>
      </c>
      <c r="M54" s="182"/>
    </row>
    <row r="55" spans="3:13">
      <c r="C55" s="339"/>
      <c r="D55" s="84" t="s">
        <v>64</v>
      </c>
      <c r="E55" s="88">
        <v>1793546</v>
      </c>
      <c r="F55" s="88">
        <v>314942</v>
      </c>
      <c r="G55" s="88">
        <v>330357</v>
      </c>
      <c r="H55" s="88">
        <v>10000</v>
      </c>
      <c r="I55" s="88">
        <v>709032</v>
      </c>
      <c r="J55" s="88">
        <v>223092</v>
      </c>
      <c r="K55" s="88">
        <v>189545</v>
      </c>
      <c r="L55" s="89">
        <f>SUM(E55:K55)</f>
        <v>3570514</v>
      </c>
    </row>
    <row r="56" spans="3:13">
      <c r="C56" s="340"/>
      <c r="D56" s="116" t="s">
        <v>126</v>
      </c>
      <c r="E56" s="90">
        <v>0.98740000000000006</v>
      </c>
      <c r="F56" s="90">
        <v>0.99009999999999998</v>
      </c>
      <c r="G56" s="90">
        <v>0.99960000000000004</v>
      </c>
      <c r="H56" s="90">
        <v>1</v>
      </c>
      <c r="I56" s="90">
        <v>0.82289999999999996</v>
      </c>
      <c r="J56" s="90">
        <v>1</v>
      </c>
      <c r="K56" s="90">
        <v>0.99990000000000001</v>
      </c>
      <c r="L56" s="91">
        <f>L55/L54</f>
        <v>0.95234251869269926</v>
      </c>
    </row>
    <row r="57" spans="3:13">
      <c r="C57" s="338" t="s">
        <v>22</v>
      </c>
      <c r="D57" s="115" t="s">
        <v>32</v>
      </c>
      <c r="E57" s="86">
        <v>1001304</v>
      </c>
      <c r="F57" s="86">
        <v>1151535</v>
      </c>
      <c r="G57" s="86">
        <v>415285</v>
      </c>
      <c r="H57" s="86">
        <v>689259</v>
      </c>
      <c r="I57" s="86">
        <v>3425504</v>
      </c>
      <c r="J57" s="86">
        <v>1394982</v>
      </c>
      <c r="K57" s="86">
        <v>305227</v>
      </c>
      <c r="L57" s="89">
        <f>SUM(E57:K57)</f>
        <v>8383096</v>
      </c>
      <c r="M57" s="182"/>
    </row>
    <row r="58" spans="3:13">
      <c r="C58" s="339"/>
      <c r="D58" s="84" t="s">
        <v>64</v>
      </c>
      <c r="E58" s="88">
        <v>1000312</v>
      </c>
      <c r="F58" s="88">
        <v>1150615</v>
      </c>
      <c r="G58" s="88">
        <v>388992</v>
      </c>
      <c r="H58" s="88">
        <v>689259</v>
      </c>
      <c r="I58" s="88">
        <v>3417480</v>
      </c>
      <c r="J58" s="88">
        <v>1303439</v>
      </c>
      <c r="K58" s="88">
        <v>305221</v>
      </c>
      <c r="L58" s="89">
        <f>SUM(E58:K58)</f>
        <v>8255318</v>
      </c>
    </row>
    <row r="59" spans="3:13">
      <c r="C59" s="340"/>
      <c r="D59" s="116" t="s">
        <v>126</v>
      </c>
      <c r="E59" s="90">
        <v>0.999</v>
      </c>
      <c r="F59" s="90">
        <v>0.99919999999999998</v>
      </c>
      <c r="G59" s="90">
        <v>0.93669999999999998</v>
      </c>
      <c r="H59" s="90">
        <v>1</v>
      </c>
      <c r="I59" s="90">
        <v>0.99770000000000003</v>
      </c>
      <c r="J59" s="90">
        <v>0.93440000000000001</v>
      </c>
      <c r="K59" s="90">
        <v>1</v>
      </c>
      <c r="L59" s="91">
        <f>L58/L57</f>
        <v>0.98475765993852393</v>
      </c>
    </row>
    <row r="60" spans="3:13">
      <c r="C60" s="338" t="s">
        <v>23</v>
      </c>
      <c r="D60" s="115" t="s">
        <v>32</v>
      </c>
      <c r="E60" s="86">
        <v>867300</v>
      </c>
      <c r="F60" s="86">
        <v>223435</v>
      </c>
      <c r="G60" s="86">
        <v>398366</v>
      </c>
      <c r="H60" s="86">
        <v>41605</v>
      </c>
      <c r="I60" s="86">
        <v>383135</v>
      </c>
      <c r="J60" s="86">
        <v>45529</v>
      </c>
      <c r="K60" s="86">
        <v>167577</v>
      </c>
      <c r="L60" s="89">
        <f>SUM(E60:K60)</f>
        <v>2126947</v>
      </c>
      <c r="M60" s="182"/>
    </row>
    <row r="61" spans="3:13">
      <c r="C61" s="339"/>
      <c r="D61" s="84" t="s">
        <v>64</v>
      </c>
      <c r="E61" s="88">
        <v>867299</v>
      </c>
      <c r="F61" s="88">
        <v>222564</v>
      </c>
      <c r="G61" s="88">
        <v>397934</v>
      </c>
      <c r="H61" s="88">
        <v>41605</v>
      </c>
      <c r="I61" s="88">
        <v>329481</v>
      </c>
      <c r="J61" s="88">
        <v>45529</v>
      </c>
      <c r="K61" s="88">
        <v>166933</v>
      </c>
      <c r="L61" s="89">
        <f>SUM(E61:K61)</f>
        <v>2071345</v>
      </c>
    </row>
    <row r="62" spans="3:13">
      <c r="C62" s="340"/>
      <c r="D62" s="116" t="s">
        <v>126</v>
      </c>
      <c r="E62" s="90">
        <v>1</v>
      </c>
      <c r="F62" s="90">
        <v>0.99609999999999999</v>
      </c>
      <c r="G62" s="90">
        <v>0.99890000000000001</v>
      </c>
      <c r="H62" s="90">
        <v>1</v>
      </c>
      <c r="I62" s="90">
        <v>0.86</v>
      </c>
      <c r="J62" s="90">
        <v>1</v>
      </c>
      <c r="K62" s="90">
        <v>0.99619999999999997</v>
      </c>
      <c r="L62" s="91">
        <f>L61/L60</f>
        <v>0.973858304884889</v>
      </c>
    </row>
    <row r="63" spans="3:13">
      <c r="C63" s="338" t="s">
        <v>24</v>
      </c>
      <c r="D63" s="115" t="s">
        <v>32</v>
      </c>
      <c r="E63" s="86">
        <v>3712593</v>
      </c>
      <c r="F63" s="86">
        <v>705035</v>
      </c>
      <c r="G63" s="86">
        <v>465358</v>
      </c>
      <c r="H63" s="86">
        <v>49886</v>
      </c>
      <c r="I63" s="86">
        <v>1052278</v>
      </c>
      <c r="J63" s="86">
        <v>88426</v>
      </c>
      <c r="K63" s="86">
        <v>130577</v>
      </c>
      <c r="L63" s="89">
        <f>SUM(E63:K63)</f>
        <v>6204153</v>
      </c>
      <c r="M63" s="182"/>
    </row>
    <row r="64" spans="3:13">
      <c r="C64" s="339"/>
      <c r="D64" s="84" t="s">
        <v>64</v>
      </c>
      <c r="E64" s="88">
        <v>3711978</v>
      </c>
      <c r="F64" s="88">
        <v>696842</v>
      </c>
      <c r="G64" s="88">
        <v>462709</v>
      </c>
      <c r="H64" s="88">
        <v>49886</v>
      </c>
      <c r="I64" s="88">
        <v>951223</v>
      </c>
      <c r="J64" s="88">
        <v>88426</v>
      </c>
      <c r="K64" s="88">
        <v>130104</v>
      </c>
      <c r="L64" s="89">
        <f>SUM(E64:K64)</f>
        <v>6091168</v>
      </c>
    </row>
    <row r="65" spans="3:13">
      <c r="C65" s="340"/>
      <c r="D65" s="116" t="s">
        <v>126</v>
      </c>
      <c r="E65" s="90">
        <v>0.99980000000000002</v>
      </c>
      <c r="F65" s="90">
        <v>0.98839999999999995</v>
      </c>
      <c r="G65" s="90">
        <v>0.99429999999999996</v>
      </c>
      <c r="H65" s="90">
        <v>1</v>
      </c>
      <c r="I65" s="90">
        <v>0.90400000000000003</v>
      </c>
      <c r="J65" s="90">
        <v>1</v>
      </c>
      <c r="K65" s="90">
        <v>0.99639999999999995</v>
      </c>
      <c r="L65" s="91">
        <f>L64/L63</f>
        <v>0.9817888114622576</v>
      </c>
    </row>
    <row r="66" spans="3:13">
      <c r="C66" s="338" t="s">
        <v>25</v>
      </c>
      <c r="D66" s="115" t="s">
        <v>32</v>
      </c>
      <c r="E66" s="86">
        <v>0</v>
      </c>
      <c r="F66" s="86">
        <v>0</v>
      </c>
      <c r="G66" s="86">
        <v>0</v>
      </c>
      <c r="H66" s="86">
        <v>0</v>
      </c>
      <c r="I66" s="86">
        <v>1485709</v>
      </c>
      <c r="J66" s="86">
        <v>0</v>
      </c>
      <c r="K66" s="86">
        <v>0</v>
      </c>
      <c r="L66" s="89">
        <f>SUM(E66:K66)</f>
        <v>1485709</v>
      </c>
      <c r="M66" s="182"/>
    </row>
    <row r="67" spans="3:13">
      <c r="C67" s="339"/>
      <c r="D67" s="84" t="s">
        <v>64</v>
      </c>
      <c r="E67" s="88">
        <v>0</v>
      </c>
      <c r="F67" s="88">
        <v>0</v>
      </c>
      <c r="G67" s="88">
        <v>0</v>
      </c>
      <c r="H67" s="88">
        <v>0</v>
      </c>
      <c r="I67" s="88">
        <v>1421385</v>
      </c>
      <c r="J67" s="88">
        <v>0</v>
      </c>
      <c r="K67" s="88">
        <v>0</v>
      </c>
      <c r="L67" s="89">
        <f>SUM(E67:K67)</f>
        <v>1421385</v>
      </c>
    </row>
    <row r="68" spans="3:13">
      <c r="C68" s="340"/>
      <c r="D68" s="116" t="s">
        <v>126</v>
      </c>
      <c r="E68" s="90" t="s">
        <v>125</v>
      </c>
      <c r="F68" s="90" t="s">
        <v>125</v>
      </c>
      <c r="G68" s="90" t="s">
        <v>125</v>
      </c>
      <c r="H68" s="90" t="s">
        <v>125</v>
      </c>
      <c r="I68" s="90">
        <v>0.95669999999999999</v>
      </c>
      <c r="J68" s="90" t="s">
        <v>125</v>
      </c>
      <c r="K68" s="90" t="s">
        <v>125</v>
      </c>
      <c r="L68" s="91">
        <f>L67/L66</f>
        <v>0.9567048459691635</v>
      </c>
    </row>
    <row r="69" spans="3:13">
      <c r="C69" s="338" t="s">
        <v>26</v>
      </c>
      <c r="D69" s="115" t="s">
        <v>32</v>
      </c>
      <c r="E69" s="86">
        <v>1710508</v>
      </c>
      <c r="F69" s="86">
        <v>297350</v>
      </c>
      <c r="G69" s="86">
        <v>277503</v>
      </c>
      <c r="H69" s="86">
        <v>268321</v>
      </c>
      <c r="I69" s="86">
        <v>963182</v>
      </c>
      <c r="J69" s="86">
        <v>717346</v>
      </c>
      <c r="K69" s="86">
        <v>157285</v>
      </c>
      <c r="L69" s="89">
        <f>SUM(E69:K69)</f>
        <v>4391495</v>
      </c>
      <c r="M69" s="182"/>
    </row>
    <row r="70" spans="3:13">
      <c r="C70" s="339"/>
      <c r="D70" s="84" t="s">
        <v>64</v>
      </c>
      <c r="E70" s="88">
        <v>1710227</v>
      </c>
      <c r="F70" s="88">
        <v>296568</v>
      </c>
      <c r="G70" s="88">
        <v>276519</v>
      </c>
      <c r="H70" s="88">
        <v>268321</v>
      </c>
      <c r="I70" s="88">
        <v>900129</v>
      </c>
      <c r="J70" s="88">
        <v>679505</v>
      </c>
      <c r="K70" s="88">
        <v>156736</v>
      </c>
      <c r="L70" s="89">
        <f>SUM(E70:K70)</f>
        <v>4288005</v>
      </c>
    </row>
    <row r="71" spans="3:13">
      <c r="C71" s="340"/>
      <c r="D71" s="116" t="s">
        <v>126</v>
      </c>
      <c r="E71" s="90">
        <v>0.99980000000000002</v>
      </c>
      <c r="F71" s="90">
        <v>0.99739999999999995</v>
      </c>
      <c r="G71" s="90">
        <v>0.99650000000000005</v>
      </c>
      <c r="H71" s="90">
        <v>1</v>
      </c>
      <c r="I71" s="90">
        <v>0.9345</v>
      </c>
      <c r="J71" s="90">
        <v>0.94720000000000004</v>
      </c>
      <c r="K71" s="90">
        <v>0.99650000000000005</v>
      </c>
      <c r="L71" s="91">
        <f>L70/L69</f>
        <v>0.97643399343503745</v>
      </c>
    </row>
    <row r="72" spans="3:13">
      <c r="C72" s="338" t="s">
        <v>27</v>
      </c>
      <c r="D72" s="115" t="s">
        <v>32</v>
      </c>
      <c r="E72" s="86">
        <v>1192355</v>
      </c>
      <c r="F72" s="86">
        <v>772030</v>
      </c>
      <c r="G72" s="86">
        <v>500104</v>
      </c>
      <c r="H72" s="86">
        <v>262697</v>
      </c>
      <c r="I72" s="86">
        <v>550603</v>
      </c>
      <c r="J72" s="86">
        <v>242752</v>
      </c>
      <c r="K72" s="86">
        <v>141081</v>
      </c>
      <c r="L72" s="89">
        <f>SUM(E72:K72)</f>
        <v>3661622</v>
      </c>
      <c r="M72" s="182"/>
    </row>
    <row r="73" spans="3:13">
      <c r="C73" s="339"/>
      <c r="D73" s="84" t="s">
        <v>64</v>
      </c>
      <c r="E73" s="88">
        <v>1189541</v>
      </c>
      <c r="F73" s="88">
        <v>742806</v>
      </c>
      <c r="G73" s="88">
        <v>497341</v>
      </c>
      <c r="H73" s="88">
        <v>262697</v>
      </c>
      <c r="I73" s="88">
        <v>547784</v>
      </c>
      <c r="J73" s="88">
        <v>231607</v>
      </c>
      <c r="K73" s="88">
        <v>140692</v>
      </c>
      <c r="L73" s="89">
        <f>SUM(E73:K73)</f>
        <v>3612468</v>
      </c>
      <c r="M73" s="182"/>
    </row>
    <row r="74" spans="3:13">
      <c r="C74" s="340"/>
      <c r="D74" s="116" t="s">
        <v>126</v>
      </c>
      <c r="E74" s="90">
        <v>0.99760000000000004</v>
      </c>
      <c r="F74" s="90">
        <v>0.96209999999999996</v>
      </c>
      <c r="G74" s="90">
        <v>0.99450000000000005</v>
      </c>
      <c r="H74" s="90">
        <v>1</v>
      </c>
      <c r="I74" s="90">
        <v>0.99490000000000001</v>
      </c>
      <c r="J74" s="90">
        <v>0.95409999999999995</v>
      </c>
      <c r="K74" s="90">
        <v>0.99719999999999998</v>
      </c>
      <c r="L74" s="91">
        <f>L73/L72</f>
        <v>0.98657589450795302</v>
      </c>
    </row>
    <row r="75" spans="3:13">
      <c r="C75" s="338" t="s">
        <v>28</v>
      </c>
      <c r="D75" s="115" t="s">
        <v>32</v>
      </c>
      <c r="E75" s="86">
        <v>1047298</v>
      </c>
      <c r="F75" s="86">
        <v>760687</v>
      </c>
      <c r="G75" s="86">
        <v>549352</v>
      </c>
      <c r="H75" s="86">
        <v>57230</v>
      </c>
      <c r="I75" s="86">
        <v>2472563</v>
      </c>
      <c r="J75" s="86">
        <v>277364</v>
      </c>
      <c r="K75" s="86">
        <v>255693</v>
      </c>
      <c r="L75" s="89">
        <f>SUM(E75:K75)</f>
        <v>5420187</v>
      </c>
      <c r="M75" s="182"/>
    </row>
    <row r="76" spans="3:13">
      <c r="C76" s="339"/>
      <c r="D76" s="84" t="s">
        <v>64</v>
      </c>
      <c r="E76" s="88">
        <v>1041294</v>
      </c>
      <c r="F76" s="88">
        <v>760686</v>
      </c>
      <c r="G76" s="88">
        <v>549295</v>
      </c>
      <c r="H76" s="88">
        <v>57230</v>
      </c>
      <c r="I76" s="88">
        <v>2467507</v>
      </c>
      <c r="J76" s="88">
        <v>277364</v>
      </c>
      <c r="K76" s="88">
        <v>250788</v>
      </c>
      <c r="L76" s="89">
        <f>SUM(E76:K76)</f>
        <v>5404164</v>
      </c>
    </row>
    <row r="77" spans="3:13">
      <c r="C77" s="340"/>
      <c r="D77" s="116" t="s">
        <v>126</v>
      </c>
      <c r="E77" s="90">
        <v>0.99429999999999996</v>
      </c>
      <c r="F77" s="90">
        <v>1</v>
      </c>
      <c r="G77" s="90">
        <v>0.99990000000000001</v>
      </c>
      <c r="H77" s="90">
        <v>1</v>
      </c>
      <c r="I77" s="90">
        <v>0.998</v>
      </c>
      <c r="J77" s="90">
        <v>1</v>
      </c>
      <c r="K77" s="90">
        <v>0.98080000000000001</v>
      </c>
      <c r="L77" s="91">
        <f>L76/L75</f>
        <v>0.99704382893062549</v>
      </c>
    </row>
    <row r="78" spans="3:13">
      <c r="C78" s="338" t="s">
        <v>29</v>
      </c>
      <c r="D78" s="115" t="s">
        <v>32</v>
      </c>
      <c r="E78" s="86">
        <v>0</v>
      </c>
      <c r="F78" s="86">
        <v>0</v>
      </c>
      <c r="G78" s="86">
        <v>0</v>
      </c>
      <c r="H78" s="86">
        <v>48250</v>
      </c>
      <c r="I78" s="86">
        <v>2366488</v>
      </c>
      <c r="J78" s="86">
        <v>0</v>
      </c>
      <c r="K78" s="86">
        <v>210000</v>
      </c>
      <c r="L78" s="89">
        <f>SUM(E78:K78)</f>
        <v>2624738</v>
      </c>
      <c r="M78" s="182"/>
    </row>
    <row r="79" spans="3:13">
      <c r="C79" s="339"/>
      <c r="D79" s="84" t="s">
        <v>64</v>
      </c>
      <c r="E79" s="88">
        <v>0</v>
      </c>
      <c r="F79" s="88">
        <v>0</v>
      </c>
      <c r="G79" s="88">
        <v>0</v>
      </c>
      <c r="H79" s="88">
        <v>48250</v>
      </c>
      <c r="I79" s="88">
        <v>2366277</v>
      </c>
      <c r="J79" s="88">
        <v>0</v>
      </c>
      <c r="K79" s="88">
        <v>209880</v>
      </c>
      <c r="L79" s="89">
        <f>SUM(E79:K79)</f>
        <v>2624407</v>
      </c>
    </row>
    <row r="80" spans="3:13">
      <c r="C80" s="340"/>
      <c r="D80" s="116" t="s">
        <v>126</v>
      </c>
      <c r="E80" s="90" t="s">
        <v>125</v>
      </c>
      <c r="F80" s="90" t="s">
        <v>125</v>
      </c>
      <c r="G80" s="90" t="s">
        <v>125</v>
      </c>
      <c r="H80" s="90">
        <v>1</v>
      </c>
      <c r="I80" s="90">
        <v>0.99990000000000001</v>
      </c>
      <c r="J80" s="90" t="s">
        <v>125</v>
      </c>
      <c r="K80" s="90">
        <v>0.99939999999999996</v>
      </c>
      <c r="L80" s="91">
        <f>L79/L78</f>
        <v>0.99987389217514278</v>
      </c>
    </row>
    <row r="81" spans="3:13">
      <c r="C81" s="338" t="s">
        <v>30</v>
      </c>
      <c r="D81" s="115" t="s">
        <v>32</v>
      </c>
      <c r="E81" s="86">
        <v>231580</v>
      </c>
      <c r="F81" s="86">
        <v>244118</v>
      </c>
      <c r="G81" s="86">
        <v>370375</v>
      </c>
      <c r="H81" s="86">
        <v>161100</v>
      </c>
      <c r="I81" s="86">
        <v>0</v>
      </c>
      <c r="J81" s="86">
        <v>5000</v>
      </c>
      <c r="K81" s="86">
        <v>0</v>
      </c>
      <c r="L81" s="89">
        <f>SUM(E81:K81)</f>
        <v>1012173</v>
      </c>
      <c r="M81" s="182"/>
    </row>
    <row r="82" spans="3:13">
      <c r="C82" s="339"/>
      <c r="D82" s="84" t="s">
        <v>64</v>
      </c>
      <c r="E82" s="88">
        <v>231578</v>
      </c>
      <c r="F82" s="88">
        <v>244118</v>
      </c>
      <c r="G82" s="88">
        <v>370373</v>
      </c>
      <c r="H82" s="88">
        <v>161100</v>
      </c>
      <c r="I82" s="88">
        <v>0</v>
      </c>
      <c r="J82" s="88">
        <v>4955</v>
      </c>
      <c r="K82" s="88">
        <v>0</v>
      </c>
      <c r="L82" s="89">
        <f>SUM(E82:K82)</f>
        <v>1012124</v>
      </c>
    </row>
    <row r="83" spans="3:13">
      <c r="C83" s="340"/>
      <c r="D83" s="116" t="s">
        <v>126</v>
      </c>
      <c r="E83" s="90">
        <v>1</v>
      </c>
      <c r="F83" s="90">
        <v>1</v>
      </c>
      <c r="G83" s="90">
        <v>1</v>
      </c>
      <c r="H83" s="90">
        <v>1</v>
      </c>
      <c r="I83" s="90" t="s">
        <v>125</v>
      </c>
      <c r="J83" s="90">
        <v>0.99099999999999999</v>
      </c>
      <c r="K83" s="90" t="s">
        <v>125</v>
      </c>
      <c r="L83" s="91">
        <f>L82/L81</f>
        <v>0.99995158930340955</v>
      </c>
    </row>
    <row r="84" spans="3:13">
      <c r="C84" s="335" t="s">
        <v>8</v>
      </c>
      <c r="D84" s="118" t="s">
        <v>32</v>
      </c>
      <c r="E84" s="138">
        <f>+E21+E24+E27+E30+E33+E36+E39+E42+E45+E48+E54+E51+E57+E60+E63+E66+E69+E72+E75+E78+E81</f>
        <v>24046499</v>
      </c>
      <c r="F84" s="138">
        <f t="shared" ref="F84:K84" si="0">+F21+F24+F27+F30+F33+F36+F39+F42+F45+F48+F54+F51+F57+F60+F63+F66+F69+F72+F75+F78+F81</f>
        <v>10623846</v>
      </c>
      <c r="G84" s="138">
        <f t="shared" si="0"/>
        <v>10163699</v>
      </c>
      <c r="H84" s="138">
        <f t="shared" si="0"/>
        <v>11129661</v>
      </c>
      <c r="I84" s="138">
        <f t="shared" si="0"/>
        <v>15479476</v>
      </c>
      <c r="J84" s="138">
        <f t="shared" si="0"/>
        <v>5607522</v>
      </c>
      <c r="K84" s="138">
        <f t="shared" si="0"/>
        <v>3249251</v>
      </c>
      <c r="L84" s="92">
        <f>SUM(E84:K84)</f>
        <v>80299954</v>
      </c>
      <c r="M84" s="182"/>
    </row>
    <row r="85" spans="3:13">
      <c r="C85" s="336"/>
      <c r="D85" s="119" t="s">
        <v>64</v>
      </c>
      <c r="E85" s="93">
        <f>+E22+E25+E28+E31+E34+E37+E40+E43+E46+E49+E55+E52+E58+E61+E64+E67+E70+E73+E76+E79+E82</f>
        <v>23178892</v>
      </c>
      <c r="F85" s="93">
        <f t="shared" ref="F85:K85" si="1">+F22+F25+F28+F31+F34+F37+F40+F43+F46+F49+F55+F52+F58+F61+F64+F67+F70+F73+F76+F79+F82</f>
        <v>9865413</v>
      </c>
      <c r="G85" s="93">
        <f t="shared" si="1"/>
        <v>10039227</v>
      </c>
      <c r="H85" s="93">
        <f t="shared" si="1"/>
        <v>10824527</v>
      </c>
      <c r="I85" s="93">
        <f t="shared" si="1"/>
        <v>14831287</v>
      </c>
      <c r="J85" s="93">
        <f t="shared" si="1"/>
        <v>5416139</v>
      </c>
      <c r="K85" s="93">
        <f t="shared" si="1"/>
        <v>3203571</v>
      </c>
      <c r="L85" s="93">
        <f>SUM(E85:K85)</f>
        <v>77359056</v>
      </c>
    </row>
    <row r="86" spans="3:13">
      <c r="C86" s="337"/>
      <c r="D86" s="120" t="s">
        <v>126</v>
      </c>
      <c r="E86" s="94">
        <f>+E85/E84</f>
        <v>0.96391961258060888</v>
      </c>
      <c r="F86" s="94">
        <f t="shared" ref="F86:L86" si="2">+F85/F84</f>
        <v>0.92861031682876427</v>
      </c>
      <c r="G86" s="94">
        <f t="shared" si="2"/>
        <v>0.98775327762067733</v>
      </c>
      <c r="H86" s="94">
        <f t="shared" si="2"/>
        <v>0.97258371121995535</v>
      </c>
      <c r="I86" s="94">
        <f t="shared" si="2"/>
        <v>0.95812590813797571</v>
      </c>
      <c r="J86" s="94">
        <f t="shared" si="2"/>
        <v>0.96587030777587679</v>
      </c>
      <c r="K86" s="94">
        <f t="shared" si="2"/>
        <v>0.98594137541236426</v>
      </c>
      <c r="L86" s="94">
        <f t="shared" si="2"/>
        <v>0.96337609359029019</v>
      </c>
    </row>
  </sheetData>
  <sortState ref="C46:D53">
    <sortCondition descending="1" ref="D46:D53"/>
  </sortState>
  <mergeCells count="26">
    <mergeCell ref="C8:L10"/>
    <mergeCell ref="C11:L11"/>
    <mergeCell ref="C20:D20"/>
    <mergeCell ref="C21:C23"/>
    <mergeCell ref="C48:C50"/>
    <mergeCell ref="C24:C26"/>
    <mergeCell ref="C27:C29"/>
    <mergeCell ref="C30:C32"/>
    <mergeCell ref="C33:C35"/>
    <mergeCell ref="C36:C38"/>
    <mergeCell ref="C84:C86"/>
    <mergeCell ref="C13:L18"/>
    <mergeCell ref="C69:C71"/>
    <mergeCell ref="C72:C74"/>
    <mergeCell ref="C75:C77"/>
    <mergeCell ref="C78:C80"/>
    <mergeCell ref="C81:C83"/>
    <mergeCell ref="C54:C56"/>
    <mergeCell ref="C57:C59"/>
    <mergeCell ref="C60:C62"/>
    <mergeCell ref="C63:C65"/>
    <mergeCell ref="C66:C68"/>
    <mergeCell ref="C39:C41"/>
    <mergeCell ref="C42:C44"/>
    <mergeCell ref="C45:C47"/>
    <mergeCell ref="C51:C5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AM75"/>
  <sheetViews>
    <sheetView showGridLines="0" zoomScale="80" zoomScaleNormal="80" workbookViewId="0">
      <pane xSplit="2" ySplit="10" topLeftCell="C13" activePane="bottomRight" state="frozen"/>
      <selection pane="topRight" activeCell="B1" sqref="B1"/>
      <selection pane="bottomLeft" activeCell="A11" sqref="A11"/>
      <selection pane="bottomRight" activeCell="O51" sqref="O51"/>
    </sheetView>
  </sheetViews>
  <sheetFormatPr baseColWidth="10" defaultColWidth="9.140625" defaultRowHeight="12.75"/>
  <cols>
    <col min="1" max="2" width="9.7109375" style="2" customWidth="1"/>
    <col min="3" max="3" width="36.5703125" style="2" customWidth="1"/>
    <col min="4" max="12" width="16.7109375" style="2" customWidth="1"/>
    <col min="13" max="27" width="10.7109375" style="2" customWidth="1"/>
    <col min="28" max="32" width="9.140625" style="2"/>
    <col min="33" max="33" width="10.85546875" style="2" bestFit="1" customWidth="1"/>
    <col min="34" max="34" width="9.85546875" style="2" bestFit="1" customWidth="1"/>
    <col min="35" max="35" width="10.140625" style="2" bestFit="1" customWidth="1"/>
    <col min="36" max="16384" width="9.140625" style="2"/>
  </cols>
  <sheetData>
    <row r="1" spans="3:16" customFormat="1">
      <c r="C1" s="1"/>
    </row>
    <row r="2" spans="3:16" customFormat="1"/>
    <row r="3" spans="3:16" customFormat="1"/>
    <row r="4" spans="3:16" customFormat="1"/>
    <row r="5" spans="3:16" customFormat="1">
      <c r="C5" s="1"/>
    </row>
    <row r="6" spans="3:16" customFormat="1">
      <c r="C6" s="1"/>
    </row>
    <row r="7" spans="3:16" customFormat="1" ht="13.5" thickBot="1"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3:16" customFormat="1" ht="20.25" customHeight="1" thickTop="1">
      <c r="C8" s="239" t="s">
        <v>241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</row>
    <row r="9" spans="3:16" customFormat="1" ht="12.75" customHeight="1"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</row>
    <row r="10" spans="3:16" customFormat="1" ht="12.75" customHeight="1"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</row>
    <row r="11" spans="3:16" customFormat="1" ht="16.5">
      <c r="C11" s="60"/>
      <c r="D11" s="60"/>
      <c r="E11" s="60"/>
      <c r="F11" s="60"/>
      <c r="G11" s="60"/>
    </row>
    <row r="12" spans="3:16" customFormat="1" ht="16.5">
      <c r="C12" s="122"/>
      <c r="D12" s="122"/>
      <c r="E12" s="122"/>
      <c r="F12" s="122"/>
      <c r="G12" s="122"/>
    </row>
    <row r="13" spans="3:16" customFormat="1" ht="15.75" customHeight="1">
      <c r="C13" s="238" t="s">
        <v>240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</row>
    <row r="14" spans="3:16" customFormat="1" ht="15.75" customHeight="1"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</row>
    <row r="15" spans="3:16" customFormat="1" ht="15.75" customHeight="1"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</row>
    <row r="16" spans="3:16" customFormat="1" ht="15.75" customHeight="1"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</row>
    <row r="17" spans="3:16" customFormat="1" ht="26.25" customHeight="1"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</row>
    <row r="18" spans="3:16" customFormat="1" ht="16.5">
      <c r="C18" s="60"/>
      <c r="D18" s="60"/>
      <c r="E18" s="60"/>
      <c r="F18" s="60"/>
      <c r="G18" s="60"/>
    </row>
    <row r="19" spans="3:16" customFormat="1" ht="16.5">
      <c r="C19" s="60"/>
      <c r="D19" s="60"/>
      <c r="E19" s="60"/>
      <c r="F19" s="60"/>
      <c r="G19" s="60"/>
    </row>
    <row r="20" spans="3:16" customFormat="1" ht="16.5">
      <c r="C20" s="60"/>
      <c r="D20" s="60"/>
      <c r="E20" s="60"/>
      <c r="F20" s="60"/>
      <c r="G20" s="60"/>
    </row>
    <row r="21" spans="3:16" customFormat="1" ht="16.5">
      <c r="C21" s="60"/>
      <c r="D21" s="60"/>
      <c r="E21" s="60"/>
      <c r="F21" s="60"/>
      <c r="G21" s="60"/>
    </row>
    <row r="22" spans="3:16" customFormat="1" ht="16.5">
      <c r="C22" s="60"/>
      <c r="D22" s="60"/>
      <c r="E22" s="60"/>
      <c r="F22" s="60"/>
      <c r="G22" s="60"/>
    </row>
    <row r="23" spans="3:16" customFormat="1" ht="16.5">
      <c r="C23" s="60"/>
      <c r="D23" s="60"/>
      <c r="E23" s="60"/>
      <c r="F23" s="60"/>
      <c r="G23" s="60"/>
    </row>
    <row r="24" spans="3:16" customFormat="1" ht="16.5">
      <c r="C24" s="60"/>
      <c r="D24" s="60"/>
      <c r="E24" s="60"/>
      <c r="F24" s="60"/>
      <c r="G24" s="60"/>
    </row>
    <row r="25" spans="3:16" customFormat="1" ht="16.5">
      <c r="C25" s="60"/>
      <c r="D25" s="60"/>
      <c r="E25" s="60"/>
      <c r="F25" s="60"/>
      <c r="G25" s="60"/>
    </row>
    <row r="26" spans="3:16" customFormat="1" ht="16.5">
      <c r="C26" s="60"/>
      <c r="D26" s="60"/>
      <c r="E26" s="60"/>
      <c r="F26" s="60"/>
      <c r="G26" s="60"/>
    </row>
    <row r="27" spans="3:16" customFormat="1" ht="16.5">
      <c r="C27" s="60"/>
      <c r="D27" s="60"/>
      <c r="E27" s="60"/>
      <c r="F27" s="60"/>
      <c r="G27" s="60"/>
    </row>
    <row r="28" spans="3:16" customFormat="1" ht="16.5">
      <c r="C28" s="60"/>
      <c r="D28" s="60"/>
      <c r="E28" s="60"/>
      <c r="F28" s="60"/>
      <c r="G28" s="60"/>
    </row>
    <row r="29" spans="3:16" customFormat="1" ht="16.5">
      <c r="C29" s="60"/>
      <c r="D29" s="60"/>
      <c r="E29" s="60"/>
      <c r="F29" s="60"/>
      <c r="G29" s="60"/>
    </row>
    <row r="30" spans="3:16" customFormat="1" ht="16.5">
      <c r="C30" s="60"/>
      <c r="D30" s="60"/>
      <c r="E30" s="60"/>
      <c r="F30" s="60"/>
      <c r="G30" s="60"/>
    </row>
    <row r="31" spans="3:16" customFormat="1" ht="16.5">
      <c r="C31" s="60"/>
      <c r="D31" s="60"/>
      <c r="E31" s="60"/>
      <c r="F31" s="60"/>
      <c r="G31" s="60"/>
    </row>
    <row r="32" spans="3:16" customFormat="1" ht="16.5">
      <c r="C32" s="60"/>
      <c r="D32" s="60"/>
      <c r="E32" s="60"/>
      <c r="F32" s="60"/>
      <c r="G32" s="60"/>
    </row>
    <row r="33" spans="3:39" customFormat="1" ht="16.5">
      <c r="C33" s="60"/>
      <c r="D33" s="60"/>
      <c r="E33" s="60"/>
      <c r="F33" s="60"/>
      <c r="G33" s="60"/>
    </row>
    <row r="34" spans="3:39" customFormat="1" ht="16.5">
      <c r="C34" s="60"/>
      <c r="D34" s="60"/>
      <c r="E34" s="60"/>
      <c r="F34" s="60"/>
      <c r="G34" s="60"/>
    </row>
    <row r="35" spans="3:39" customFormat="1" ht="16.5">
      <c r="C35" s="60"/>
      <c r="D35" s="60"/>
      <c r="E35" s="60"/>
      <c r="F35" s="60"/>
      <c r="G35" s="60"/>
    </row>
    <row r="36" spans="3:39" customFormat="1" ht="16.5">
      <c r="C36" s="60"/>
      <c r="D36" s="60"/>
      <c r="E36" s="60"/>
      <c r="F36" s="60"/>
      <c r="G36" s="60"/>
    </row>
    <row r="37" spans="3:39" customFormat="1" ht="16.5">
      <c r="C37" s="60"/>
      <c r="D37" s="60"/>
      <c r="E37" s="60"/>
      <c r="F37" s="60"/>
      <c r="G37" s="60"/>
    </row>
    <row r="38" spans="3:39" customFormat="1" ht="16.5">
      <c r="C38" s="122"/>
      <c r="D38" s="122"/>
      <c r="E38" s="122"/>
      <c r="F38" s="122"/>
      <c r="G38" s="122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</row>
    <row r="39" spans="3:39" customFormat="1" ht="16.5">
      <c r="C39" s="122"/>
      <c r="D39" s="122"/>
      <c r="E39" s="122"/>
      <c r="F39" s="122"/>
      <c r="G39" s="122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</row>
    <row r="40" spans="3:39" customFormat="1" ht="16.5">
      <c r="C40" s="122"/>
      <c r="D40" s="122"/>
      <c r="E40" s="122"/>
      <c r="F40" s="122"/>
      <c r="G40" s="122"/>
      <c r="AD40" s="228"/>
      <c r="AE40" s="229"/>
      <c r="AF40" s="229"/>
      <c r="AG40" s="229"/>
      <c r="AH40" s="229"/>
      <c r="AI40" s="229"/>
      <c r="AJ40" s="228"/>
      <c r="AK40" s="228"/>
      <c r="AL40" s="228"/>
      <c r="AM40" s="228"/>
    </row>
    <row r="41" spans="3:39" customFormat="1" ht="16.5">
      <c r="C41" s="83"/>
      <c r="D41" s="83"/>
      <c r="E41" s="83"/>
      <c r="F41" s="83"/>
      <c r="G41" s="83"/>
      <c r="AD41" s="228"/>
      <c r="AE41" s="229"/>
      <c r="AF41" s="229"/>
      <c r="AG41" s="229"/>
      <c r="AH41" s="229"/>
      <c r="AI41" s="229"/>
      <c r="AJ41" s="228"/>
      <c r="AK41" s="228"/>
      <c r="AL41" s="228"/>
      <c r="AM41" s="228"/>
    </row>
    <row r="42" spans="3:39" customFormat="1" ht="60">
      <c r="C42" s="245"/>
      <c r="D42" s="245"/>
      <c r="E42" s="129" t="s">
        <v>112</v>
      </c>
      <c r="F42" s="129" t="s">
        <v>113</v>
      </c>
      <c r="G42" s="129" t="s">
        <v>114</v>
      </c>
      <c r="H42" s="129" t="s">
        <v>115</v>
      </c>
      <c r="I42" s="129" t="s">
        <v>116</v>
      </c>
      <c r="J42" s="129" t="s">
        <v>117</v>
      </c>
      <c r="K42" s="129" t="s">
        <v>146</v>
      </c>
      <c r="L42" s="129" t="s">
        <v>151</v>
      </c>
      <c r="N42" s="2"/>
      <c r="O42" s="2"/>
      <c r="P42" s="2"/>
      <c r="U42" s="2"/>
      <c r="V42" s="2"/>
      <c r="W42" s="2"/>
      <c r="X42" s="2"/>
      <c r="AD42" s="228"/>
      <c r="AE42" s="229"/>
      <c r="AF42" s="229"/>
      <c r="AG42" s="230" t="s">
        <v>32</v>
      </c>
      <c r="AH42" s="230" t="s">
        <v>154</v>
      </c>
      <c r="AI42" s="230" t="s">
        <v>126</v>
      </c>
      <c r="AJ42" s="228"/>
      <c r="AK42" s="228"/>
      <c r="AL42" s="228"/>
      <c r="AM42" s="228"/>
    </row>
    <row r="43" spans="3:39" customFormat="1" ht="15" customHeight="1">
      <c r="C43" s="246" t="s">
        <v>75</v>
      </c>
      <c r="D43" s="141" t="s">
        <v>147</v>
      </c>
      <c r="E43" s="130">
        <v>34719104</v>
      </c>
      <c r="F43" s="130">
        <v>19569205</v>
      </c>
      <c r="G43" s="130">
        <v>10118520</v>
      </c>
      <c r="H43" s="130">
        <v>16210128</v>
      </c>
      <c r="I43" s="130">
        <v>6586146</v>
      </c>
      <c r="J43" s="130">
        <v>2851341</v>
      </c>
      <c r="K43" s="130">
        <v>2127564</v>
      </c>
      <c r="L43" s="131">
        <v>92182008</v>
      </c>
      <c r="N43" s="2"/>
      <c r="O43" s="2"/>
      <c r="P43" s="2"/>
      <c r="U43" s="2"/>
      <c r="V43" s="2"/>
      <c r="W43" s="2"/>
      <c r="X43" s="2"/>
      <c r="AD43" s="228"/>
      <c r="AE43" s="229"/>
      <c r="AF43" s="231" t="s">
        <v>75</v>
      </c>
      <c r="AG43" s="232">
        <v>92182008</v>
      </c>
      <c r="AH43" s="233">
        <v>90612573</v>
      </c>
      <c r="AI43" s="234">
        <f>AH43/AG43</f>
        <v>0.98297460606412479</v>
      </c>
      <c r="AJ43" s="228"/>
      <c r="AK43" s="228"/>
      <c r="AL43" s="228"/>
      <c r="AM43" s="228"/>
    </row>
    <row r="44" spans="3:39" customFormat="1" ht="15" customHeight="1">
      <c r="C44" s="247"/>
      <c r="D44" s="144" t="s">
        <v>44</v>
      </c>
      <c r="E44" s="125">
        <v>33889842</v>
      </c>
      <c r="F44" s="125">
        <v>19355749</v>
      </c>
      <c r="G44" s="125">
        <v>10055492</v>
      </c>
      <c r="H44" s="125">
        <v>16027404</v>
      </c>
      <c r="I44" s="125">
        <v>6431879</v>
      </c>
      <c r="J44" s="125">
        <v>2728422</v>
      </c>
      <c r="K44" s="125">
        <v>2123785</v>
      </c>
      <c r="L44" s="126">
        <v>90612573</v>
      </c>
      <c r="N44" s="2"/>
      <c r="O44" s="2"/>
      <c r="P44" s="2"/>
      <c r="U44" s="2"/>
      <c r="V44" s="2"/>
      <c r="W44" s="2"/>
      <c r="X44" s="2"/>
      <c r="AD44" s="228"/>
      <c r="AE44" s="229"/>
      <c r="AF44" s="231" t="s">
        <v>8</v>
      </c>
      <c r="AG44" s="232">
        <v>80299954</v>
      </c>
      <c r="AH44" s="233">
        <v>77359051</v>
      </c>
      <c r="AI44" s="234">
        <f t="shared" ref="AI44:AI52" si="0">AH44/AG44</f>
        <v>0.96337603132375393</v>
      </c>
      <c r="AJ44" s="228"/>
      <c r="AK44" s="228"/>
      <c r="AL44" s="228"/>
      <c r="AM44" s="228"/>
    </row>
    <row r="45" spans="3:39" customFormat="1" ht="15">
      <c r="C45" s="248"/>
      <c r="D45" s="143" t="s">
        <v>150</v>
      </c>
      <c r="E45" s="127">
        <v>0.97609999999999997</v>
      </c>
      <c r="F45" s="127">
        <v>0.98909999999999998</v>
      </c>
      <c r="G45" s="127">
        <v>0.99380000000000002</v>
      </c>
      <c r="H45" s="127">
        <v>0.98870000000000002</v>
      </c>
      <c r="I45" s="127">
        <v>0.97660000000000002</v>
      </c>
      <c r="J45" s="127">
        <v>0.95689999999999997</v>
      </c>
      <c r="K45" s="127">
        <v>0.99819999999999998</v>
      </c>
      <c r="L45" s="128">
        <f>L44/L43</f>
        <v>0.98297460606412479</v>
      </c>
      <c r="N45" s="2"/>
      <c r="O45" s="2"/>
      <c r="P45" s="2"/>
      <c r="U45" s="2"/>
      <c r="V45" s="2"/>
      <c r="W45" s="2"/>
      <c r="X45" s="2"/>
      <c r="AD45" s="228"/>
      <c r="AE45" s="229"/>
      <c r="AF45" s="231" t="s">
        <v>76</v>
      </c>
      <c r="AG45" s="232">
        <v>19036464</v>
      </c>
      <c r="AH45" s="233">
        <v>18737303</v>
      </c>
      <c r="AI45" s="234">
        <f t="shared" si="0"/>
        <v>0.98428484407608474</v>
      </c>
      <c r="AJ45" s="228"/>
      <c r="AK45" s="228"/>
      <c r="AL45" s="228"/>
      <c r="AM45" s="228"/>
    </row>
    <row r="46" spans="3:39" customFormat="1" ht="15">
      <c r="C46" s="235" t="s">
        <v>8</v>
      </c>
      <c r="D46" s="142" t="s">
        <v>147</v>
      </c>
      <c r="E46" s="123">
        <v>24046499</v>
      </c>
      <c r="F46" s="123">
        <v>10623846</v>
      </c>
      <c r="G46" s="123">
        <v>10163699</v>
      </c>
      <c r="H46" s="123">
        <v>11129661</v>
      </c>
      <c r="I46" s="123">
        <v>15479476</v>
      </c>
      <c r="J46" s="123">
        <v>5607522</v>
      </c>
      <c r="K46" s="123">
        <v>3249251</v>
      </c>
      <c r="L46" s="124">
        <f t="shared" ref="L46:L61" si="1">SUM(E46:K46)</f>
        <v>80299954</v>
      </c>
      <c r="N46" s="2"/>
      <c r="O46" s="2"/>
      <c r="P46" s="2"/>
      <c r="U46" s="2"/>
      <c r="V46" s="2"/>
      <c r="W46" s="2"/>
      <c r="X46" s="2"/>
      <c r="AD46" s="228"/>
      <c r="AE46" s="229"/>
      <c r="AF46" s="231" t="s">
        <v>77</v>
      </c>
      <c r="AG46" s="232">
        <v>11833134</v>
      </c>
      <c r="AH46" s="233">
        <v>11784590</v>
      </c>
      <c r="AI46" s="234">
        <f t="shared" si="0"/>
        <v>0.99589762103598256</v>
      </c>
      <c r="AJ46" s="228"/>
      <c r="AK46" s="228"/>
      <c r="AL46" s="228"/>
      <c r="AM46" s="228"/>
    </row>
    <row r="47" spans="3:39" customFormat="1" ht="15">
      <c r="C47" s="236"/>
      <c r="D47" s="224" t="s">
        <v>44</v>
      </c>
      <c r="E47" s="225">
        <v>23178893</v>
      </c>
      <c r="F47" s="225">
        <v>9865412</v>
      </c>
      <c r="G47" s="225">
        <v>10039224</v>
      </c>
      <c r="H47" s="225">
        <v>10824526</v>
      </c>
      <c r="I47" s="225">
        <v>14831285</v>
      </c>
      <c r="J47" s="225">
        <v>5416140</v>
      </c>
      <c r="K47" s="225">
        <v>3203571</v>
      </c>
      <c r="L47" s="226">
        <v>77359051</v>
      </c>
      <c r="N47" s="2"/>
      <c r="O47" s="2"/>
      <c r="P47" s="2"/>
      <c r="U47" s="2"/>
      <c r="V47" s="2"/>
      <c r="W47" s="2"/>
      <c r="X47" s="2"/>
      <c r="AD47" s="228"/>
      <c r="AE47" s="229"/>
      <c r="AF47" s="231" t="s">
        <v>78</v>
      </c>
      <c r="AG47" s="232">
        <v>17680719</v>
      </c>
      <c r="AH47" s="233">
        <v>17331860</v>
      </c>
      <c r="AI47" s="234">
        <f t="shared" si="0"/>
        <v>0.98026895851916429</v>
      </c>
      <c r="AJ47" s="228"/>
      <c r="AK47" s="228"/>
      <c r="AL47" s="228"/>
      <c r="AM47" s="228"/>
    </row>
    <row r="48" spans="3:39" customFormat="1" ht="15">
      <c r="C48" s="237"/>
      <c r="D48" s="143" t="s">
        <v>150</v>
      </c>
      <c r="E48" s="127">
        <v>0.96389999999999998</v>
      </c>
      <c r="F48" s="127">
        <v>0.92859999999999998</v>
      </c>
      <c r="G48" s="127">
        <v>0.98780000000000001</v>
      </c>
      <c r="H48" s="127">
        <v>0.97260000000000002</v>
      </c>
      <c r="I48" s="127">
        <v>0.95809999999999995</v>
      </c>
      <c r="J48" s="127">
        <v>0.96589999999999998</v>
      </c>
      <c r="K48" s="127">
        <v>0.9859</v>
      </c>
      <c r="L48" s="128">
        <f>L47/L46</f>
        <v>0.96337603132375393</v>
      </c>
      <c r="N48" s="2"/>
      <c r="O48" s="2"/>
      <c r="P48" s="2"/>
      <c r="U48" s="2"/>
      <c r="V48" s="2"/>
      <c r="W48" s="2"/>
      <c r="X48" s="2"/>
      <c r="AD48" s="228"/>
      <c r="AE48" s="229"/>
      <c r="AF48" s="231" t="s">
        <v>79</v>
      </c>
      <c r="AG48" s="232">
        <v>12706301</v>
      </c>
      <c r="AH48" s="233">
        <v>12320963</v>
      </c>
      <c r="AI48" s="234">
        <f t="shared" si="0"/>
        <v>0.96967347145325777</v>
      </c>
      <c r="AJ48" s="228"/>
      <c r="AK48" s="228"/>
      <c r="AL48" s="228"/>
      <c r="AM48" s="228"/>
    </row>
    <row r="49" spans="3:39" customFormat="1" ht="15">
      <c r="C49" s="246" t="s">
        <v>76</v>
      </c>
      <c r="D49" s="141" t="s">
        <v>147</v>
      </c>
      <c r="E49" s="130">
        <v>3178742</v>
      </c>
      <c r="F49" s="130">
        <v>4761380</v>
      </c>
      <c r="G49" s="130">
        <v>3167552</v>
      </c>
      <c r="H49" s="130">
        <v>3251830</v>
      </c>
      <c r="I49" s="130">
        <v>3000171</v>
      </c>
      <c r="J49" s="130">
        <v>1106430</v>
      </c>
      <c r="K49" s="130">
        <v>570359</v>
      </c>
      <c r="L49" s="131">
        <v>19036464</v>
      </c>
      <c r="N49" s="2"/>
      <c r="O49" s="2"/>
      <c r="P49" s="2"/>
      <c r="U49" s="2"/>
      <c r="V49" s="2"/>
      <c r="W49" s="2"/>
      <c r="X49" s="2"/>
      <c r="AD49" s="228"/>
      <c r="AE49" s="229"/>
      <c r="AF49" s="231" t="s">
        <v>81</v>
      </c>
      <c r="AG49" s="232">
        <v>5487900</v>
      </c>
      <c r="AH49" s="233">
        <v>5149921</v>
      </c>
      <c r="AI49" s="234">
        <f t="shared" si="0"/>
        <v>0.93841378304998269</v>
      </c>
      <c r="AJ49" s="228"/>
      <c r="AK49" s="228"/>
      <c r="AL49" s="228"/>
      <c r="AM49" s="228"/>
    </row>
    <row r="50" spans="3:39" customFormat="1" ht="15">
      <c r="C50" s="247"/>
      <c r="D50" s="144" t="s">
        <v>44</v>
      </c>
      <c r="E50" s="125">
        <v>3159700</v>
      </c>
      <c r="F50" s="125">
        <v>4760197</v>
      </c>
      <c r="G50" s="125">
        <v>3164132</v>
      </c>
      <c r="H50" s="125">
        <v>3248030</v>
      </c>
      <c r="I50" s="125">
        <v>2788191</v>
      </c>
      <c r="J50" s="125">
        <v>1046708</v>
      </c>
      <c r="K50" s="125">
        <v>570345</v>
      </c>
      <c r="L50" s="126">
        <v>18737303</v>
      </c>
      <c r="N50" s="2"/>
      <c r="O50" s="2"/>
      <c r="P50" s="2"/>
      <c r="U50" s="2"/>
      <c r="V50" s="2"/>
      <c r="W50" s="2"/>
      <c r="X50" s="2"/>
      <c r="AD50" s="228"/>
      <c r="AE50" s="229"/>
      <c r="AF50" s="231" t="s">
        <v>80</v>
      </c>
      <c r="AG50" s="232">
        <v>5292328</v>
      </c>
      <c r="AH50" s="233">
        <v>5275197</v>
      </c>
      <c r="AI50" s="234">
        <f t="shared" si="0"/>
        <v>0.99676305021155154</v>
      </c>
      <c r="AJ50" s="228"/>
      <c r="AK50" s="228"/>
      <c r="AL50" s="228"/>
      <c r="AM50" s="228"/>
    </row>
    <row r="51" spans="3:39" customFormat="1" ht="15">
      <c r="C51" s="248"/>
      <c r="D51" s="143" t="s">
        <v>150</v>
      </c>
      <c r="E51" s="127">
        <v>0.99399999999999999</v>
      </c>
      <c r="F51" s="127">
        <v>0.99980000000000002</v>
      </c>
      <c r="G51" s="127">
        <v>0.99890000000000001</v>
      </c>
      <c r="H51" s="127">
        <v>0.99880000000000002</v>
      </c>
      <c r="I51" s="127">
        <v>0.92930000000000001</v>
      </c>
      <c r="J51" s="127">
        <v>0.94599999999999995</v>
      </c>
      <c r="K51" s="127">
        <v>1</v>
      </c>
      <c r="L51" s="128">
        <f>L50/L49</f>
        <v>0.98428484407608474</v>
      </c>
      <c r="N51" s="2"/>
      <c r="O51" s="2"/>
      <c r="P51" s="2"/>
      <c r="U51" s="2"/>
      <c r="V51" s="2"/>
      <c r="W51" s="2"/>
      <c r="X51" s="2"/>
      <c r="AD51" s="228"/>
      <c r="AE51" s="229"/>
      <c r="AF51" s="231" t="s">
        <v>148</v>
      </c>
      <c r="AG51" s="232">
        <v>313611</v>
      </c>
      <c r="AH51" s="233">
        <v>313372</v>
      </c>
      <c r="AI51" s="234">
        <f t="shared" si="0"/>
        <v>0.99923790938455603</v>
      </c>
      <c r="AJ51" s="228"/>
      <c r="AK51" s="228"/>
      <c r="AL51" s="228"/>
      <c r="AM51" s="228"/>
    </row>
    <row r="52" spans="3:39" customFormat="1" ht="30" customHeight="1">
      <c r="C52" s="235" t="s">
        <v>77</v>
      </c>
      <c r="D52" s="142" t="s">
        <v>147</v>
      </c>
      <c r="E52" s="123">
        <v>1529610</v>
      </c>
      <c r="F52" s="123">
        <v>2670593</v>
      </c>
      <c r="G52" s="123">
        <v>2382967</v>
      </c>
      <c r="H52" s="123">
        <v>4074382</v>
      </c>
      <c r="I52" s="123">
        <v>178608</v>
      </c>
      <c r="J52" s="123">
        <v>799938</v>
      </c>
      <c r="K52" s="123">
        <v>197036</v>
      </c>
      <c r="L52" s="124">
        <f t="shared" si="1"/>
        <v>11833134</v>
      </c>
      <c r="N52" s="2"/>
      <c r="O52" s="2"/>
      <c r="P52" s="2"/>
      <c r="U52" s="146"/>
      <c r="V52" s="146"/>
      <c r="W52" s="146"/>
      <c r="AD52" s="228"/>
      <c r="AE52" s="229"/>
      <c r="AF52" s="229" t="s">
        <v>149</v>
      </c>
      <c r="AG52" s="229">
        <v>1225741</v>
      </c>
      <c r="AH52" s="229">
        <v>1174432</v>
      </c>
      <c r="AI52" s="234">
        <f t="shared" si="0"/>
        <v>0.95814042281362866</v>
      </c>
      <c r="AJ52" s="228"/>
      <c r="AK52" s="228"/>
      <c r="AL52" s="228"/>
      <c r="AM52" s="228"/>
    </row>
    <row r="53" spans="3:39" customFormat="1" ht="15">
      <c r="C53" s="236"/>
      <c r="D53" s="224" t="s">
        <v>44</v>
      </c>
      <c r="E53" s="225">
        <v>1519039</v>
      </c>
      <c r="F53" s="225">
        <v>2653832</v>
      </c>
      <c r="G53" s="225">
        <v>2375117</v>
      </c>
      <c r="H53" s="225">
        <v>4070216</v>
      </c>
      <c r="I53" s="225">
        <v>177502</v>
      </c>
      <c r="J53" s="225">
        <v>791860</v>
      </c>
      <c r="K53" s="225">
        <v>197024</v>
      </c>
      <c r="L53" s="226">
        <v>11784590</v>
      </c>
      <c r="N53" s="2"/>
      <c r="O53" s="2"/>
      <c r="P53" s="2"/>
      <c r="U53" s="146"/>
      <c r="V53" s="146"/>
      <c r="W53" s="146"/>
      <c r="AD53" s="228"/>
      <c r="AE53" s="229"/>
      <c r="AF53" s="229"/>
      <c r="AG53" s="229"/>
      <c r="AH53" s="229"/>
      <c r="AI53" s="229"/>
      <c r="AJ53" s="228"/>
      <c r="AK53" s="228"/>
      <c r="AL53" s="228"/>
      <c r="AM53" s="228"/>
    </row>
    <row r="54" spans="3:39" customFormat="1" ht="15">
      <c r="C54" s="237"/>
      <c r="D54" s="143" t="s">
        <v>150</v>
      </c>
      <c r="E54" s="127">
        <v>0.99309999999999998</v>
      </c>
      <c r="F54" s="127">
        <v>0.99370000000000003</v>
      </c>
      <c r="G54" s="127">
        <v>0.99670000000000003</v>
      </c>
      <c r="H54" s="127">
        <v>0.999</v>
      </c>
      <c r="I54" s="127">
        <v>0.99380000000000002</v>
      </c>
      <c r="J54" s="127">
        <v>0.9899</v>
      </c>
      <c r="K54" s="127">
        <v>0.99990000000000001</v>
      </c>
      <c r="L54" s="128">
        <f>L53/L52</f>
        <v>0.99589762103598256</v>
      </c>
      <c r="N54" s="2"/>
      <c r="O54" s="2"/>
      <c r="P54" s="2"/>
      <c r="U54" s="146"/>
      <c r="V54" s="146"/>
      <c r="AD54" s="228"/>
      <c r="AE54" s="229"/>
      <c r="AF54" s="229"/>
      <c r="AG54" s="229"/>
      <c r="AH54" s="229"/>
      <c r="AI54" s="229"/>
      <c r="AJ54" s="228"/>
      <c r="AK54" s="228"/>
      <c r="AL54" s="228"/>
      <c r="AM54" s="228"/>
    </row>
    <row r="55" spans="3:39" customFormat="1" ht="30" customHeight="1">
      <c r="C55" s="235" t="s">
        <v>78</v>
      </c>
      <c r="D55" s="142" t="s">
        <v>147</v>
      </c>
      <c r="E55" s="123">
        <v>5040138</v>
      </c>
      <c r="F55" s="123">
        <v>3310902</v>
      </c>
      <c r="G55" s="123">
        <v>1604148</v>
      </c>
      <c r="H55" s="123">
        <v>2688018</v>
      </c>
      <c r="I55" s="123">
        <v>3669410</v>
      </c>
      <c r="J55" s="123">
        <v>795728</v>
      </c>
      <c r="K55" s="123">
        <v>572375</v>
      </c>
      <c r="L55" s="124">
        <f t="shared" si="1"/>
        <v>17680719</v>
      </c>
      <c r="AD55" s="228"/>
      <c r="AE55" s="229"/>
      <c r="AF55" s="229"/>
      <c r="AG55" s="229"/>
      <c r="AH55" s="229"/>
      <c r="AI55" s="229"/>
      <c r="AJ55" s="228"/>
      <c r="AK55" s="228"/>
      <c r="AL55" s="228"/>
      <c r="AM55" s="228"/>
    </row>
    <row r="56" spans="3:39" customFormat="1" ht="15">
      <c r="C56" s="236"/>
      <c r="D56" s="224" t="s">
        <v>44</v>
      </c>
      <c r="E56" s="225">
        <v>4832077</v>
      </c>
      <c r="F56" s="225">
        <v>3243140</v>
      </c>
      <c r="G56" s="225">
        <v>1572917</v>
      </c>
      <c r="H56" s="225">
        <v>2688009</v>
      </c>
      <c r="I56" s="225">
        <v>3668293</v>
      </c>
      <c r="J56" s="225">
        <v>755663</v>
      </c>
      <c r="K56" s="225">
        <v>571761</v>
      </c>
      <c r="L56" s="226">
        <v>17331860</v>
      </c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</row>
    <row r="57" spans="3:39" customFormat="1" ht="15">
      <c r="C57" s="237"/>
      <c r="D57" s="143" t="s">
        <v>150</v>
      </c>
      <c r="E57" s="127">
        <v>0.9587</v>
      </c>
      <c r="F57" s="127">
        <v>0.97950000000000004</v>
      </c>
      <c r="G57" s="127">
        <v>0.98050000000000004</v>
      </c>
      <c r="H57" s="127">
        <v>1</v>
      </c>
      <c r="I57" s="127">
        <v>0.99970000000000003</v>
      </c>
      <c r="J57" s="127">
        <v>0.9496</v>
      </c>
      <c r="K57" s="127">
        <v>0.99890000000000001</v>
      </c>
      <c r="L57" s="128">
        <f>L56/L55</f>
        <v>0.98026895851916429</v>
      </c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</row>
    <row r="58" spans="3:39" customFormat="1" ht="15" customHeight="1">
      <c r="C58" s="246" t="s">
        <v>79</v>
      </c>
      <c r="D58" s="141" t="s">
        <v>147</v>
      </c>
      <c r="E58" s="130">
        <v>2587809</v>
      </c>
      <c r="F58" s="130">
        <v>1101489</v>
      </c>
      <c r="G58" s="130">
        <v>732405</v>
      </c>
      <c r="H58" s="130">
        <v>3226875</v>
      </c>
      <c r="I58" s="130">
        <v>3423321</v>
      </c>
      <c r="J58" s="130">
        <v>577117</v>
      </c>
      <c r="K58" s="130">
        <v>1057285</v>
      </c>
      <c r="L58" s="131">
        <v>12706301</v>
      </c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</row>
    <row r="59" spans="3:39" customFormat="1" ht="15" customHeight="1">
      <c r="C59" s="247"/>
      <c r="D59" s="144" t="s">
        <v>44</v>
      </c>
      <c r="E59" s="125">
        <v>2515408</v>
      </c>
      <c r="F59" s="125">
        <v>1049487</v>
      </c>
      <c r="G59" s="125">
        <v>723076</v>
      </c>
      <c r="H59" s="125">
        <v>3211954</v>
      </c>
      <c r="I59" s="125">
        <v>3201632</v>
      </c>
      <c r="J59" s="125">
        <v>562231</v>
      </c>
      <c r="K59" s="125">
        <v>1057175</v>
      </c>
      <c r="L59" s="126">
        <v>12320963</v>
      </c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</row>
    <row r="60" spans="3:39" customFormat="1" ht="15">
      <c r="C60" s="248"/>
      <c r="D60" s="143" t="s">
        <v>150</v>
      </c>
      <c r="E60" s="127">
        <v>0.97199999999999998</v>
      </c>
      <c r="F60" s="127">
        <v>0.95279999999999998</v>
      </c>
      <c r="G60" s="127">
        <v>0.98729999999999996</v>
      </c>
      <c r="H60" s="127">
        <v>0.99539999999999995</v>
      </c>
      <c r="I60" s="127">
        <v>0.93520000000000003</v>
      </c>
      <c r="J60" s="127">
        <v>0.97419999999999995</v>
      </c>
      <c r="K60" s="127">
        <v>0.99990000000000001</v>
      </c>
      <c r="L60" s="128">
        <f>L59/L58</f>
        <v>0.96967347145325777</v>
      </c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</row>
    <row r="61" spans="3:39" customFormat="1" ht="14.25" customHeight="1">
      <c r="C61" s="235" t="s">
        <v>81</v>
      </c>
      <c r="D61" s="142" t="s">
        <v>147</v>
      </c>
      <c r="E61" s="123">
        <v>1954226</v>
      </c>
      <c r="F61" s="123">
        <v>1011440</v>
      </c>
      <c r="G61" s="123">
        <v>1211486</v>
      </c>
      <c r="H61" s="123">
        <v>581183</v>
      </c>
      <c r="I61" s="123">
        <v>544849</v>
      </c>
      <c r="J61" s="123">
        <v>155937</v>
      </c>
      <c r="K61" s="123">
        <v>28779</v>
      </c>
      <c r="L61" s="124">
        <f t="shared" si="1"/>
        <v>5487900</v>
      </c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</row>
    <row r="62" spans="3:39" customFormat="1" ht="14.25" customHeight="1">
      <c r="C62" s="236"/>
      <c r="D62" s="224" t="s">
        <v>44</v>
      </c>
      <c r="E62" s="225">
        <v>1770790</v>
      </c>
      <c r="F62" s="225">
        <v>989254</v>
      </c>
      <c r="G62" s="225">
        <v>1093390</v>
      </c>
      <c r="H62" s="225">
        <v>581002</v>
      </c>
      <c r="I62" s="225">
        <v>540752</v>
      </c>
      <c r="J62" s="225">
        <v>145955</v>
      </c>
      <c r="K62" s="225">
        <v>28778</v>
      </c>
      <c r="L62" s="226">
        <v>5149921</v>
      </c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</row>
    <row r="63" spans="3:39" customFormat="1" ht="15">
      <c r="C63" s="237"/>
      <c r="D63" s="143" t="s">
        <v>150</v>
      </c>
      <c r="E63" s="127">
        <v>0.90610000000000002</v>
      </c>
      <c r="F63" s="127">
        <v>0.97809999999999997</v>
      </c>
      <c r="G63" s="127">
        <v>0.90249999999999997</v>
      </c>
      <c r="H63" s="127">
        <v>0.99970000000000003</v>
      </c>
      <c r="I63" s="127">
        <v>0.99250000000000005</v>
      </c>
      <c r="J63" s="127">
        <v>0.93600000000000005</v>
      </c>
      <c r="K63" s="127">
        <v>1</v>
      </c>
      <c r="L63" s="128">
        <f>L62/L61</f>
        <v>0.93841378304998269</v>
      </c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</row>
    <row r="64" spans="3:39" customFormat="1" ht="15" customHeight="1">
      <c r="C64" s="235" t="s">
        <v>80</v>
      </c>
      <c r="D64" s="144" t="s">
        <v>147</v>
      </c>
      <c r="E64" s="125">
        <v>239816</v>
      </c>
      <c r="F64" s="125">
        <v>174029</v>
      </c>
      <c r="G64" s="125">
        <v>62770</v>
      </c>
      <c r="H64" s="125">
        <v>106189</v>
      </c>
      <c r="I64" s="125">
        <v>3791934</v>
      </c>
      <c r="J64" s="125">
        <v>725145</v>
      </c>
      <c r="K64" s="125">
        <v>192445</v>
      </c>
      <c r="L64" s="126">
        <v>5292328</v>
      </c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</row>
    <row r="65" spans="3:12" customFormat="1" ht="15">
      <c r="C65" s="236"/>
      <c r="D65" s="142" t="s">
        <v>44</v>
      </c>
      <c r="E65" s="123">
        <v>239816</v>
      </c>
      <c r="F65" s="123">
        <v>174029</v>
      </c>
      <c r="G65" s="123">
        <v>62770</v>
      </c>
      <c r="H65" s="123">
        <v>106189</v>
      </c>
      <c r="I65" s="123">
        <v>3790804</v>
      </c>
      <c r="J65" s="123">
        <v>709144</v>
      </c>
      <c r="K65" s="123">
        <v>192445</v>
      </c>
      <c r="L65" s="124">
        <v>5275197</v>
      </c>
    </row>
    <row r="66" spans="3:12" ht="15">
      <c r="C66" s="237"/>
      <c r="D66" s="143" t="s">
        <v>150</v>
      </c>
      <c r="E66" s="127">
        <v>1</v>
      </c>
      <c r="F66" s="127">
        <v>1</v>
      </c>
      <c r="G66" s="127">
        <v>1</v>
      </c>
      <c r="H66" s="127">
        <v>1</v>
      </c>
      <c r="I66" s="127">
        <v>0.99970000000000003</v>
      </c>
      <c r="J66" s="127">
        <v>0.97789999999999999</v>
      </c>
      <c r="K66" s="127">
        <v>1</v>
      </c>
      <c r="L66" s="128">
        <f>L65/L64</f>
        <v>0.99676305021155154</v>
      </c>
    </row>
    <row r="67" spans="3:12" ht="15">
      <c r="C67" s="246" t="s">
        <v>148</v>
      </c>
      <c r="D67" s="141" t="s">
        <v>147</v>
      </c>
      <c r="E67" s="130"/>
      <c r="F67" s="130"/>
      <c r="G67" s="130">
        <v>37353</v>
      </c>
      <c r="H67" s="130"/>
      <c r="I67" s="130">
        <v>276258</v>
      </c>
      <c r="J67" s="130"/>
      <c r="K67" s="130"/>
      <c r="L67" s="131">
        <v>313611</v>
      </c>
    </row>
    <row r="68" spans="3:12" ht="15">
      <c r="C68" s="247"/>
      <c r="D68" s="144" t="s">
        <v>44</v>
      </c>
      <c r="E68" s="125"/>
      <c r="F68" s="125"/>
      <c r="G68" s="125">
        <v>37353</v>
      </c>
      <c r="H68" s="125"/>
      <c r="I68" s="125">
        <v>276019</v>
      </c>
      <c r="J68" s="125"/>
      <c r="K68" s="125"/>
      <c r="L68" s="126">
        <v>313372</v>
      </c>
    </row>
    <row r="69" spans="3:12" ht="15">
      <c r="C69" s="248"/>
      <c r="D69" s="143" t="s">
        <v>150</v>
      </c>
      <c r="E69" s="132"/>
      <c r="F69" s="132"/>
      <c r="G69" s="127">
        <v>1</v>
      </c>
      <c r="H69" s="132"/>
      <c r="I69" s="127">
        <v>0.99909999999999999</v>
      </c>
      <c r="J69" s="132"/>
      <c r="K69" s="132"/>
      <c r="L69" s="128">
        <f>L68/L67</f>
        <v>0.99923790938455603</v>
      </c>
    </row>
    <row r="70" spans="3:12" ht="15">
      <c r="C70" s="246" t="s">
        <v>149</v>
      </c>
      <c r="D70" s="141" t="s">
        <v>147</v>
      </c>
      <c r="E70" s="130">
        <v>328372</v>
      </c>
      <c r="F70" s="130">
        <v>239854</v>
      </c>
      <c r="G70" s="130">
        <v>53968</v>
      </c>
      <c r="H70" s="130">
        <v>196384</v>
      </c>
      <c r="I70" s="130">
        <v>114129</v>
      </c>
      <c r="J70" s="130">
        <v>180715</v>
      </c>
      <c r="K70" s="130">
        <v>112319</v>
      </c>
      <c r="L70" s="131">
        <v>1225741</v>
      </c>
    </row>
    <row r="71" spans="3:12" ht="15">
      <c r="C71" s="247"/>
      <c r="D71" s="144" t="s">
        <v>44</v>
      </c>
      <c r="E71" s="125">
        <v>286095</v>
      </c>
      <c r="F71" s="125">
        <v>238854</v>
      </c>
      <c r="G71" s="125">
        <v>53523</v>
      </c>
      <c r="H71" s="125">
        <v>196379</v>
      </c>
      <c r="I71" s="125">
        <v>114103</v>
      </c>
      <c r="J71" s="125">
        <v>173166</v>
      </c>
      <c r="K71" s="125">
        <v>112312</v>
      </c>
      <c r="L71" s="126">
        <v>1174432</v>
      </c>
    </row>
    <row r="72" spans="3:12" ht="15">
      <c r="C72" s="248"/>
      <c r="D72" s="143" t="s">
        <v>150</v>
      </c>
      <c r="E72" s="127">
        <v>0.87129999999999996</v>
      </c>
      <c r="F72" s="127">
        <v>0.99580000000000002</v>
      </c>
      <c r="G72" s="127">
        <v>0.99170000000000003</v>
      </c>
      <c r="H72" s="127">
        <v>1</v>
      </c>
      <c r="I72" s="127">
        <v>0.99980000000000002</v>
      </c>
      <c r="J72" s="127">
        <v>0.95820000000000005</v>
      </c>
      <c r="K72" s="127">
        <v>0.99990000000000001</v>
      </c>
      <c r="L72" s="128">
        <f>L71/L70</f>
        <v>0.95814042281362866</v>
      </c>
    </row>
    <row r="73" spans="3:12" ht="15">
      <c r="C73" s="242" t="s">
        <v>152</v>
      </c>
      <c r="D73" s="141" t="s">
        <v>147</v>
      </c>
      <c r="E73" s="133">
        <v>73624316</v>
      </c>
      <c r="F73" s="133">
        <v>43462738</v>
      </c>
      <c r="G73" s="133">
        <v>29534868</v>
      </c>
      <c r="H73" s="133">
        <v>41464650</v>
      </c>
      <c r="I73" s="133">
        <v>37064302</v>
      </c>
      <c r="J73" s="133">
        <v>12799873</v>
      </c>
      <c r="K73" s="133">
        <v>8107413</v>
      </c>
      <c r="L73" s="133">
        <v>246058160</v>
      </c>
    </row>
    <row r="74" spans="3:12" ht="15">
      <c r="C74" s="243"/>
      <c r="D74" s="144" t="s">
        <v>44</v>
      </c>
      <c r="E74" s="227">
        <v>71391660</v>
      </c>
      <c r="F74" s="227">
        <v>42329953</v>
      </c>
      <c r="G74" s="227">
        <v>29176995</v>
      </c>
      <c r="H74" s="227">
        <v>40953709</v>
      </c>
      <c r="I74" s="227">
        <v>35820461</v>
      </c>
      <c r="J74" s="227">
        <v>12329289</v>
      </c>
      <c r="K74" s="227">
        <v>8057194</v>
      </c>
      <c r="L74" s="227">
        <v>240059261</v>
      </c>
    </row>
    <row r="75" spans="3:12" ht="15">
      <c r="C75" s="244"/>
      <c r="D75" s="143" t="s">
        <v>150</v>
      </c>
      <c r="E75" s="134">
        <v>0.96970000000000001</v>
      </c>
      <c r="F75" s="134">
        <v>0.97389999999999999</v>
      </c>
      <c r="G75" s="134">
        <v>0.9879</v>
      </c>
      <c r="H75" s="134">
        <v>0.98770000000000002</v>
      </c>
      <c r="I75" s="134">
        <v>0.96640000000000004</v>
      </c>
      <c r="J75" s="134">
        <v>0.96319999999999995</v>
      </c>
      <c r="K75" s="134">
        <v>0.99380000000000002</v>
      </c>
      <c r="L75" s="135">
        <f>L74/L73</f>
        <v>0.97561999569532665</v>
      </c>
    </row>
  </sheetData>
  <sheetProtection formatCells="0" formatColumns="0"/>
  <sortState ref="D39:G48">
    <sortCondition descending="1" ref="F39:F48"/>
  </sortState>
  <mergeCells count="14">
    <mergeCell ref="C64:C66"/>
    <mergeCell ref="C55:C57"/>
    <mergeCell ref="C13:P17"/>
    <mergeCell ref="C8:P10"/>
    <mergeCell ref="C73:C75"/>
    <mergeCell ref="C42:D42"/>
    <mergeCell ref="C58:C60"/>
    <mergeCell ref="C67:C69"/>
    <mergeCell ref="C70:C72"/>
    <mergeCell ref="C43:C45"/>
    <mergeCell ref="C49:C51"/>
    <mergeCell ref="C46:C48"/>
    <mergeCell ref="C52:C54"/>
    <mergeCell ref="C61:C63"/>
  </mergeCells>
  <pageMargins left="0.75" right="0.75" top="1" bottom="1" header="1" footer="1"/>
  <pageSetup orientation="portrait" verticalDpi="0" r:id="rId1"/>
  <headerFooter>
    <oddHeader>&amp;L&amp;C&amp;Z</oddHeader>
    <oddFooter>&amp;L&amp;C&amp;Z</oddFooter>
  </headerFooter>
  <ignoredErrors>
    <ignoredError sqref="L46 L52 L55 L6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L99"/>
  <sheetViews>
    <sheetView showGridLines="0" zoomScale="80" zoomScaleNormal="80" workbookViewId="0">
      <pane xSplit="2" ySplit="10" topLeftCell="C11" activePane="bottomRight" state="frozen"/>
      <selection pane="topRight" activeCell="B1" sqref="B1"/>
      <selection pane="bottomLeft" activeCell="A11" sqref="A11"/>
      <selection pane="bottomRight" activeCell="I18" sqref="I18"/>
    </sheetView>
  </sheetViews>
  <sheetFormatPr baseColWidth="10" defaultColWidth="9.140625" defaultRowHeight="12.75"/>
  <cols>
    <col min="1" max="2" width="9.7109375" style="2" customWidth="1"/>
    <col min="3" max="3" width="60.140625" style="2" customWidth="1"/>
    <col min="4" max="4" width="31" style="2" customWidth="1"/>
    <col min="5" max="5" width="26.85546875" style="2" customWidth="1"/>
    <col min="6" max="7" width="20.7109375" style="2" customWidth="1"/>
    <col min="8" max="8" width="10.85546875" style="2" customWidth="1"/>
    <col min="9" max="9" width="11.5703125" style="2" customWidth="1"/>
    <col min="10" max="11" width="9.140625" style="2" customWidth="1"/>
    <col min="12" max="16384" width="9.140625" style="2"/>
  </cols>
  <sheetData>
    <row r="1" spans="3:11" customFormat="1">
      <c r="C1" s="1"/>
    </row>
    <row r="2" spans="3:11" customFormat="1"/>
    <row r="3" spans="3:11" customFormat="1"/>
    <row r="4" spans="3:11" customFormat="1"/>
    <row r="5" spans="3:11" customFormat="1">
      <c r="C5" s="1"/>
    </row>
    <row r="6" spans="3:11" customFormat="1">
      <c r="C6" s="1"/>
    </row>
    <row r="7" spans="3:11" customFormat="1" ht="13.5" thickBot="1"/>
    <row r="8" spans="3:11" customFormat="1" ht="20.25" customHeight="1" thickTop="1">
      <c r="C8" s="239" t="s">
        <v>120</v>
      </c>
      <c r="D8" s="239"/>
      <c r="E8" s="239"/>
      <c r="F8" s="239"/>
      <c r="G8" s="239"/>
      <c r="H8" s="239"/>
      <c r="I8" s="239"/>
      <c r="J8" s="239"/>
      <c r="K8" s="239"/>
    </row>
    <row r="9" spans="3:11" customFormat="1" ht="12.75" customHeight="1">
      <c r="C9" s="240"/>
      <c r="D9" s="240"/>
      <c r="E9" s="240"/>
      <c r="F9" s="240"/>
      <c r="G9" s="240"/>
      <c r="H9" s="240"/>
      <c r="I9" s="240"/>
      <c r="J9" s="240"/>
      <c r="K9" s="240"/>
    </row>
    <row r="10" spans="3:11" customFormat="1" ht="12.75" customHeight="1">
      <c r="C10" s="241"/>
      <c r="D10" s="241"/>
      <c r="E10" s="241"/>
      <c r="F10" s="241"/>
      <c r="G10" s="241"/>
      <c r="H10" s="241"/>
      <c r="I10" s="241"/>
      <c r="J10" s="241"/>
      <c r="K10" s="241"/>
    </row>
    <row r="11" spans="3:11" customFormat="1" ht="16.5">
      <c r="C11" s="60"/>
      <c r="D11" s="60"/>
      <c r="E11" s="60"/>
      <c r="F11" s="60"/>
      <c r="G11" s="60"/>
    </row>
    <row r="12" spans="3:11" customFormat="1" ht="16.5">
      <c r="C12" s="122"/>
      <c r="D12" s="122"/>
      <c r="E12" s="122"/>
      <c r="F12" s="122"/>
      <c r="G12" s="122"/>
    </row>
    <row r="13" spans="3:11" customFormat="1" ht="15.75" customHeight="1">
      <c r="C13" s="249" t="s">
        <v>243</v>
      </c>
      <c r="D13" s="249"/>
      <c r="E13" s="249"/>
      <c r="F13" s="249"/>
      <c r="G13" s="249"/>
    </row>
    <row r="14" spans="3:11" customFormat="1" ht="15.75" customHeight="1">
      <c r="C14" s="249"/>
      <c r="D14" s="249"/>
      <c r="E14" s="249"/>
      <c r="F14" s="249"/>
      <c r="G14" s="249"/>
    </row>
    <row r="15" spans="3:11" customFormat="1" ht="15.75" customHeight="1">
      <c r="C15" s="249"/>
      <c r="D15" s="249"/>
      <c r="E15" s="249"/>
      <c r="F15" s="249"/>
      <c r="G15" s="249"/>
    </row>
    <row r="16" spans="3:11" customFormat="1" ht="15.75" customHeight="1">
      <c r="C16" s="249"/>
      <c r="D16" s="249"/>
      <c r="E16" s="249"/>
      <c r="F16" s="249"/>
      <c r="G16" s="249"/>
    </row>
    <row r="17" spans="3:10" customFormat="1"/>
    <row r="18" spans="3:10" customFormat="1"/>
    <row r="19" spans="3:10" customFormat="1"/>
    <row r="20" spans="3:10" customFormat="1" ht="16.5">
      <c r="C20" s="25"/>
      <c r="D20" s="25"/>
      <c r="E20" s="25"/>
      <c r="F20" s="25"/>
      <c r="G20" s="25"/>
    </row>
    <row r="21" spans="3:10" customFormat="1" ht="16.5">
      <c r="C21" s="25"/>
      <c r="D21" s="25"/>
      <c r="E21" s="25"/>
      <c r="F21" s="25"/>
      <c r="G21" s="25"/>
    </row>
    <row r="22" spans="3:10" customFormat="1" ht="15.75" customHeight="1">
      <c r="C22" s="25"/>
      <c r="D22" s="25"/>
      <c r="E22" s="25"/>
      <c r="F22" s="2"/>
      <c r="G22" s="2"/>
      <c r="H22" s="2"/>
      <c r="I22" s="2"/>
    </row>
    <row r="23" spans="3:10" customFormat="1" ht="16.5">
      <c r="C23" s="25"/>
      <c r="D23" s="25"/>
      <c r="E23" s="25"/>
      <c r="F23" s="2"/>
      <c r="G23" s="2"/>
      <c r="H23" s="2"/>
      <c r="I23" s="2"/>
    </row>
    <row r="24" spans="3:10" customFormat="1" ht="16.5">
      <c r="C24" s="25"/>
      <c r="D24" s="25"/>
      <c r="E24" s="25"/>
      <c r="F24" s="2"/>
      <c r="G24" s="2"/>
      <c r="H24" s="2"/>
      <c r="I24" s="2"/>
    </row>
    <row r="25" spans="3:10" customFormat="1" ht="15.75" customHeight="1">
      <c r="C25" s="25"/>
      <c r="D25" s="25"/>
      <c r="E25" s="25"/>
      <c r="F25" s="2"/>
      <c r="G25" s="2"/>
      <c r="H25" s="2"/>
      <c r="I25" s="2"/>
      <c r="J25" s="37"/>
    </row>
    <row r="26" spans="3:10" customFormat="1" ht="16.5">
      <c r="C26" s="25"/>
      <c r="D26" s="25"/>
      <c r="E26" s="25"/>
      <c r="F26" s="2"/>
      <c r="G26" s="2"/>
      <c r="H26" s="2"/>
      <c r="I26" s="2"/>
      <c r="J26" s="37"/>
    </row>
    <row r="27" spans="3:10" customFormat="1" ht="16.5">
      <c r="C27" s="25"/>
      <c r="D27" s="25"/>
      <c r="E27" s="25"/>
      <c r="F27" s="2"/>
      <c r="G27" s="2"/>
      <c r="H27" s="2"/>
      <c r="I27" s="2"/>
      <c r="J27" s="37"/>
    </row>
    <row r="28" spans="3:10" customFormat="1" ht="16.5">
      <c r="C28" s="25"/>
      <c r="D28" s="25"/>
      <c r="E28" s="25"/>
      <c r="F28" s="2"/>
      <c r="G28" s="2"/>
      <c r="H28" s="2"/>
      <c r="I28" s="2"/>
      <c r="J28" s="37"/>
    </row>
    <row r="29" spans="3:10" customFormat="1" ht="16.5">
      <c r="C29" s="25"/>
      <c r="D29" s="25"/>
      <c r="E29" s="25"/>
      <c r="F29" s="2"/>
      <c r="G29" s="2"/>
      <c r="H29" s="2"/>
      <c r="I29" s="2"/>
      <c r="J29" s="37"/>
    </row>
    <row r="30" spans="3:10" customFormat="1" ht="16.5">
      <c r="C30" s="25"/>
      <c r="D30" s="25"/>
      <c r="E30" s="25"/>
      <c r="F30" s="2"/>
      <c r="G30" s="2"/>
      <c r="H30" s="2"/>
      <c r="I30" s="2"/>
      <c r="J30" s="37"/>
    </row>
    <row r="31" spans="3:10" customFormat="1" ht="16.5">
      <c r="C31" s="25"/>
      <c r="D31" s="25"/>
      <c r="E31" s="25"/>
      <c r="F31" s="37"/>
      <c r="G31" s="37"/>
      <c r="H31" s="37"/>
      <c r="I31" s="37"/>
      <c r="J31" s="37"/>
    </row>
    <row r="32" spans="3:10" customFormat="1" ht="16.5">
      <c r="C32" s="25"/>
      <c r="D32" s="25"/>
      <c r="E32" s="25"/>
      <c r="F32" s="37"/>
      <c r="G32" s="37"/>
      <c r="H32" s="37"/>
      <c r="I32" s="37"/>
      <c r="J32" s="37"/>
    </row>
    <row r="33" spans="3:11" customFormat="1" ht="16.5">
      <c r="C33" s="25"/>
      <c r="D33" s="25"/>
      <c r="E33" s="25"/>
      <c r="F33" s="37"/>
      <c r="G33" s="37"/>
      <c r="H33" s="37"/>
      <c r="I33" s="37"/>
      <c r="J33" s="37"/>
    </row>
    <row r="34" spans="3:11" customFormat="1" ht="16.5">
      <c r="C34" s="25"/>
      <c r="D34" s="25"/>
      <c r="E34" s="25"/>
      <c r="F34" s="37"/>
      <c r="G34" s="37"/>
      <c r="H34" s="37"/>
      <c r="I34" s="37"/>
      <c r="J34" s="37"/>
    </row>
    <row r="35" spans="3:11" customFormat="1" ht="16.5">
      <c r="C35" s="25"/>
      <c r="D35" s="25"/>
      <c r="E35" s="25"/>
      <c r="F35" s="25"/>
      <c r="G35" s="25"/>
    </row>
    <row r="36" spans="3:11">
      <c r="C36" s="147" t="s">
        <v>31</v>
      </c>
      <c r="D36" s="147" t="s">
        <v>43</v>
      </c>
      <c r="E36" s="147" t="s">
        <v>32</v>
      </c>
      <c r="F36" s="147" t="s">
        <v>42</v>
      </c>
    </row>
    <row r="37" spans="3:11">
      <c r="C37" s="145" t="s">
        <v>90</v>
      </c>
      <c r="D37" s="64">
        <v>14630298</v>
      </c>
      <c r="E37" s="64">
        <v>24046499</v>
      </c>
      <c r="F37" s="23">
        <f>(E37-D37)/D37</f>
        <v>0.64360965169677342</v>
      </c>
    </row>
    <row r="38" spans="3:11">
      <c r="C38" s="145" t="s">
        <v>91</v>
      </c>
      <c r="D38" s="64">
        <v>4568421</v>
      </c>
      <c r="E38" s="64">
        <v>10623846</v>
      </c>
      <c r="F38" s="23">
        <f t="shared" ref="F38:F43" si="0">(E38-D38)/D38</f>
        <v>1.3254962710310629</v>
      </c>
      <c r="J38" s="63"/>
      <c r="K38" s="63"/>
    </row>
    <row r="39" spans="3:11">
      <c r="C39" s="145" t="s">
        <v>92</v>
      </c>
      <c r="D39" s="64">
        <v>5521859</v>
      </c>
      <c r="E39" s="64">
        <v>10163699</v>
      </c>
      <c r="F39" s="23">
        <f t="shared" si="0"/>
        <v>0.84062994002563263</v>
      </c>
      <c r="J39" s="63"/>
      <c r="K39" s="63"/>
    </row>
    <row r="40" spans="3:11">
      <c r="C40" s="145" t="s">
        <v>93</v>
      </c>
      <c r="D40" s="64">
        <v>5769692</v>
      </c>
      <c r="E40" s="64">
        <v>11129661</v>
      </c>
      <c r="F40" s="23">
        <f t="shared" si="0"/>
        <v>0.92898702391739452</v>
      </c>
      <c r="J40" s="63"/>
      <c r="K40" s="63"/>
    </row>
    <row r="41" spans="3:11">
      <c r="C41" s="145" t="s">
        <v>94</v>
      </c>
      <c r="D41" s="64">
        <v>8751118</v>
      </c>
      <c r="E41" s="64">
        <v>15479476</v>
      </c>
      <c r="F41" s="23">
        <f t="shared" si="0"/>
        <v>0.76885696204759213</v>
      </c>
      <c r="J41" s="63"/>
      <c r="K41" s="63"/>
    </row>
    <row r="42" spans="3:11">
      <c r="C42" s="145" t="s">
        <v>95</v>
      </c>
      <c r="D42" s="64">
        <v>2806299</v>
      </c>
      <c r="E42" s="64">
        <v>5607522</v>
      </c>
      <c r="F42" s="23">
        <f t="shared" si="0"/>
        <v>0.9981912119841827</v>
      </c>
      <c r="J42" s="63"/>
      <c r="K42" s="63"/>
    </row>
    <row r="43" spans="3:11">
      <c r="C43" s="145" t="s">
        <v>242</v>
      </c>
      <c r="D43" s="64">
        <v>1704248</v>
      </c>
      <c r="E43" s="64">
        <v>3249251</v>
      </c>
      <c r="F43" s="23">
        <f t="shared" si="0"/>
        <v>0.90655996075688516</v>
      </c>
      <c r="J43" s="63"/>
      <c r="K43" s="63"/>
    </row>
    <row r="44" spans="3:11">
      <c r="C44" s="148" t="s">
        <v>41</v>
      </c>
      <c r="D44" s="151">
        <f>SUM(D37:D43)</f>
        <v>43751935</v>
      </c>
      <c r="E44" s="151">
        <f>SUM(E37:E43)</f>
        <v>80299954</v>
      </c>
      <c r="F44" s="150">
        <f>(E44-D44)/D44</f>
        <v>0.83534634525307283</v>
      </c>
      <c r="J44" s="63"/>
      <c r="K44" s="63"/>
    </row>
    <row r="45" spans="3:11">
      <c r="D45" s="65"/>
      <c r="E45" s="65"/>
      <c r="J45" s="63"/>
      <c r="K45" s="63"/>
    </row>
    <row r="47" spans="3:11" ht="12.75" customHeight="1">
      <c r="C47" s="20"/>
      <c r="D47" s="20"/>
    </row>
    <row r="48" spans="3:11" ht="12.75" customHeight="1">
      <c r="C48" s="20"/>
      <c r="D48" s="20"/>
    </row>
    <row r="49" spans="3:12" ht="12.75" customHeight="1">
      <c r="C49" s="20"/>
      <c r="D49" s="20"/>
    </row>
    <row r="50" spans="3:12" ht="12.75" customHeight="1">
      <c r="C50" s="20"/>
      <c r="D50" s="20"/>
    </row>
    <row r="51" spans="3:12" ht="12.75" customHeight="1">
      <c r="C51" s="20"/>
      <c r="D51" s="20"/>
    </row>
    <row r="52" spans="3:12" ht="12.75" customHeight="1">
      <c r="C52" s="20"/>
      <c r="D52" s="20"/>
    </row>
    <row r="53" spans="3:12" ht="12.75" customHeight="1">
      <c r="C53" s="21"/>
      <c r="D53" s="20"/>
    </row>
    <row r="54" spans="3:12" ht="12.75" customHeight="1">
      <c r="C54" s="21"/>
      <c r="D54" s="20"/>
    </row>
    <row r="55" spans="3:12">
      <c r="C55" s="21"/>
      <c r="D55" s="20"/>
      <c r="K55" s="20"/>
      <c r="L55" s="20"/>
    </row>
    <row r="56" spans="3:12">
      <c r="C56" s="21"/>
      <c r="D56" s="20"/>
      <c r="K56" s="20"/>
      <c r="L56" s="20"/>
    </row>
    <row r="57" spans="3:12">
      <c r="C57" s="21"/>
      <c r="D57" s="20"/>
      <c r="K57" s="20"/>
      <c r="L57" s="20"/>
    </row>
    <row r="58" spans="3:12">
      <c r="C58" s="21"/>
      <c r="D58" s="20"/>
      <c r="K58" s="20"/>
      <c r="L58" s="20"/>
    </row>
    <row r="59" spans="3:12">
      <c r="C59" s="21"/>
      <c r="D59" s="20"/>
      <c r="K59" s="20"/>
      <c r="L59" s="20"/>
    </row>
    <row r="60" spans="3:12">
      <c r="C60" s="21"/>
      <c r="D60" s="20"/>
      <c r="F60" s="20"/>
      <c r="G60" s="20"/>
      <c r="H60" s="20"/>
      <c r="I60" s="20"/>
      <c r="J60" s="20"/>
      <c r="K60" s="20"/>
      <c r="L60" s="20"/>
    </row>
    <row r="61" spans="3:12">
      <c r="C61" s="21"/>
      <c r="D61" s="20"/>
      <c r="F61" s="20"/>
      <c r="G61" s="20"/>
      <c r="H61" s="20"/>
      <c r="I61" s="20"/>
      <c r="J61" s="20"/>
      <c r="K61" s="20"/>
      <c r="L61" s="20"/>
    </row>
    <row r="62" spans="3:12">
      <c r="C62" s="21"/>
      <c r="D62" s="20"/>
      <c r="F62" s="20"/>
      <c r="G62" s="20"/>
      <c r="H62" s="20"/>
      <c r="I62" s="20"/>
      <c r="J62" s="20"/>
      <c r="K62" s="20"/>
      <c r="L62" s="20"/>
    </row>
    <row r="63" spans="3:12"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3:12"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3:12"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3:12"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3:12"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3:12"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3:12"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3:12">
      <c r="C70" s="20"/>
      <c r="D70" s="19"/>
      <c r="G70" s="4"/>
    </row>
    <row r="71" spans="3:12">
      <c r="C71" s="20"/>
      <c r="D71" s="19"/>
      <c r="E71" s="3"/>
      <c r="F71" s="6"/>
      <c r="G71" s="4"/>
    </row>
    <row r="72" spans="3:12">
      <c r="C72" s="20"/>
      <c r="D72" s="19"/>
      <c r="E72" s="3"/>
      <c r="F72" s="6"/>
      <c r="G72" s="4"/>
    </row>
    <row r="73" spans="3:12">
      <c r="C73" s="20"/>
      <c r="D73" s="5"/>
      <c r="E73" s="3"/>
      <c r="F73" s="6"/>
      <c r="G73" s="4"/>
    </row>
    <row r="74" spans="3:12">
      <c r="C74" s="20"/>
      <c r="D74" s="5"/>
      <c r="E74" s="3"/>
      <c r="F74" s="6"/>
      <c r="G74" s="4"/>
    </row>
    <row r="75" spans="3:12">
      <c r="C75" s="20"/>
      <c r="D75" s="5"/>
      <c r="E75" s="3"/>
      <c r="F75" s="6"/>
      <c r="G75" s="4"/>
    </row>
    <row r="76" spans="3:12">
      <c r="C76" s="20"/>
      <c r="D76" s="5"/>
      <c r="E76" s="3"/>
      <c r="F76" s="6"/>
      <c r="G76" s="4"/>
    </row>
    <row r="77" spans="3:12">
      <c r="C77" s="20"/>
      <c r="D77" s="5"/>
      <c r="E77" s="3"/>
      <c r="F77" s="6"/>
      <c r="G77" s="4"/>
    </row>
    <row r="78" spans="3:12">
      <c r="C78" s="20"/>
      <c r="D78" s="5"/>
      <c r="E78" s="3"/>
      <c r="F78" s="6"/>
      <c r="G78" s="4"/>
    </row>
    <row r="79" spans="3:12">
      <c r="C79" s="20"/>
      <c r="D79" s="5"/>
      <c r="E79" s="3"/>
      <c r="F79" s="6"/>
      <c r="G79" s="4"/>
    </row>
    <row r="80" spans="3:12">
      <c r="C80" s="20"/>
      <c r="D80" s="5"/>
      <c r="E80" s="3"/>
      <c r="F80" s="6"/>
      <c r="G80" s="4"/>
    </row>
    <row r="81" spans="3:7">
      <c r="C81" s="20"/>
      <c r="D81" s="5"/>
      <c r="E81" s="7"/>
      <c r="F81" s="7"/>
      <c r="G81" s="4"/>
    </row>
    <row r="82" spans="3:7">
      <c r="C82" s="20"/>
      <c r="D82" s="5"/>
      <c r="E82" s="7"/>
      <c r="F82" s="7"/>
      <c r="G82" s="4"/>
    </row>
    <row r="83" spans="3:7">
      <c r="C83" s="20"/>
      <c r="D83" s="5"/>
      <c r="E83" s="4"/>
      <c r="F83" s="4"/>
      <c r="G83" s="4"/>
    </row>
    <row r="84" spans="3:7">
      <c r="C84" s="20"/>
      <c r="D84" s="5"/>
      <c r="E84" s="4"/>
      <c r="F84" s="4"/>
      <c r="G84" s="4"/>
    </row>
    <row r="85" spans="3:7">
      <c r="C85" s="20"/>
      <c r="D85" s="5"/>
      <c r="E85" s="4"/>
      <c r="F85" s="4"/>
      <c r="G85" s="4"/>
    </row>
    <row r="86" spans="3:7">
      <c r="C86" s="20"/>
      <c r="D86" s="5"/>
      <c r="E86" s="4"/>
      <c r="F86" s="4"/>
      <c r="G86" s="4"/>
    </row>
    <row r="87" spans="3:7">
      <c r="C87" s="20"/>
      <c r="D87" s="5"/>
      <c r="E87" s="4"/>
      <c r="F87" s="4"/>
      <c r="G87" s="4"/>
    </row>
    <row r="88" spans="3:7">
      <c r="C88" s="20"/>
      <c r="D88" s="5"/>
      <c r="E88" s="4"/>
      <c r="F88" s="4"/>
      <c r="G88" s="4"/>
    </row>
    <row r="89" spans="3:7">
      <c r="C89" s="20"/>
      <c r="D89" s="5"/>
      <c r="E89" s="4"/>
      <c r="F89" s="4"/>
      <c r="G89" s="4"/>
    </row>
    <row r="90" spans="3:7">
      <c r="C90" s="20"/>
      <c r="D90" s="5"/>
      <c r="E90" s="4"/>
      <c r="F90" s="4"/>
      <c r="G90" s="4"/>
    </row>
    <row r="91" spans="3:7">
      <c r="C91" s="20"/>
      <c r="D91" s="5"/>
      <c r="E91" s="4"/>
      <c r="F91" s="4"/>
      <c r="G91" s="4"/>
    </row>
    <row r="92" spans="3:7">
      <c r="C92" s="20"/>
      <c r="D92" s="5"/>
      <c r="E92" s="4"/>
      <c r="F92" s="4"/>
      <c r="G92" s="4"/>
    </row>
    <row r="93" spans="3:7">
      <c r="C93" s="20"/>
      <c r="D93" s="5"/>
      <c r="E93" s="4"/>
      <c r="F93" s="4"/>
      <c r="G93" s="4"/>
    </row>
    <row r="94" spans="3:7">
      <c r="C94" s="20"/>
      <c r="D94" s="5"/>
    </row>
    <row r="95" spans="3:7">
      <c r="C95" s="20"/>
      <c r="D95" s="5"/>
    </row>
    <row r="96" spans="3:7">
      <c r="C96" s="20"/>
      <c r="D96" s="19"/>
    </row>
    <row r="97" spans="3:4">
      <c r="C97" s="20"/>
      <c r="D97" s="19"/>
    </row>
    <row r="98" spans="3:4">
      <c r="C98" s="20"/>
      <c r="D98" s="19"/>
    </row>
    <row r="99" spans="3:4">
      <c r="C99" s="20"/>
    </row>
  </sheetData>
  <mergeCells count="2">
    <mergeCell ref="C8:K10"/>
    <mergeCell ref="C13:G16"/>
  </mergeCells>
  <pageMargins left="0.75" right="0.75" top="1" bottom="1" header="1" footer="1"/>
  <pageSetup orientation="portrait" verticalDpi="0" r:id="rId1"/>
  <headerFooter>
    <oddHeader>&amp;L&amp;C&amp;Z</oddHeader>
    <oddFooter>&amp;L&amp;C&amp;Z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101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baseColWidth="10" defaultColWidth="9.140625" defaultRowHeight="12.75"/>
  <cols>
    <col min="1" max="2" width="9.7109375" style="2" customWidth="1"/>
    <col min="3" max="3" width="60.140625" style="2" customWidth="1"/>
    <col min="4" max="4" width="24.28515625" style="2" customWidth="1"/>
    <col min="5" max="5" width="20.42578125" style="2" customWidth="1"/>
    <col min="6" max="7" width="20.7109375" style="2" customWidth="1"/>
    <col min="8" max="8" width="9.140625" style="2"/>
    <col min="9" max="9" width="11.5703125" style="2" bestFit="1" customWidth="1"/>
    <col min="10" max="16384" width="9.140625" style="2"/>
  </cols>
  <sheetData>
    <row r="1" spans="3:12" customFormat="1">
      <c r="C1" s="1"/>
    </row>
    <row r="2" spans="3:12" customFormat="1"/>
    <row r="3" spans="3:12" customFormat="1"/>
    <row r="4" spans="3:12" customFormat="1"/>
    <row r="5" spans="3:12" customFormat="1">
      <c r="C5" s="1"/>
    </row>
    <row r="6" spans="3:12" customFormat="1">
      <c r="C6" s="1"/>
    </row>
    <row r="7" spans="3:12" customFormat="1" ht="13.5" thickBot="1"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3:12" customFormat="1" ht="20.25" customHeight="1" thickTop="1">
      <c r="C8" s="240" t="s">
        <v>145</v>
      </c>
      <c r="D8" s="240"/>
      <c r="E8" s="240"/>
      <c r="F8" s="240"/>
      <c r="G8" s="240"/>
      <c r="H8" s="240"/>
      <c r="I8" s="240"/>
      <c r="J8" s="240"/>
      <c r="K8" s="240"/>
      <c r="L8" s="240"/>
    </row>
    <row r="9" spans="3:12" customFormat="1" ht="12.75" customHeight="1">
      <c r="C9" s="240"/>
      <c r="D9" s="240"/>
      <c r="E9" s="240"/>
      <c r="F9" s="240"/>
      <c r="G9" s="240"/>
      <c r="H9" s="240"/>
      <c r="I9" s="240"/>
      <c r="J9" s="240"/>
      <c r="K9" s="240"/>
      <c r="L9" s="240"/>
    </row>
    <row r="10" spans="3:12" customFormat="1" ht="12.75" customHeight="1">
      <c r="C10" s="241"/>
      <c r="D10" s="241"/>
      <c r="E10" s="241"/>
      <c r="F10" s="241"/>
      <c r="G10" s="241"/>
      <c r="H10" s="241"/>
      <c r="I10" s="241"/>
      <c r="J10" s="241"/>
      <c r="K10" s="241"/>
      <c r="L10" s="241"/>
    </row>
    <row r="11" spans="3:12" customFormat="1" ht="12.75" customHeight="1">
      <c r="C11" s="60"/>
      <c r="D11" s="60"/>
      <c r="E11" s="60"/>
      <c r="F11" s="60"/>
      <c r="G11" s="60"/>
      <c r="H11" s="60"/>
      <c r="I11" s="60"/>
      <c r="J11" s="60"/>
    </row>
    <row r="12" spans="3:12" customFormat="1" ht="12.75" customHeight="1">
      <c r="C12" s="122"/>
      <c r="D12" s="122"/>
      <c r="E12" s="122"/>
      <c r="F12" s="122"/>
      <c r="G12" s="122"/>
      <c r="H12" s="122"/>
      <c r="I12" s="122"/>
      <c r="J12" s="122"/>
    </row>
    <row r="13" spans="3:12" customFormat="1" ht="12.75" customHeight="1">
      <c r="C13" s="249" t="s">
        <v>236</v>
      </c>
      <c r="D13" s="249"/>
      <c r="E13" s="249"/>
      <c r="F13" s="249"/>
      <c r="G13" s="249"/>
      <c r="H13" s="249"/>
      <c r="I13" s="249"/>
      <c r="J13" s="249"/>
      <c r="K13" s="249"/>
      <c r="L13" s="249"/>
    </row>
    <row r="14" spans="3:12" customFormat="1" ht="12.75" customHeight="1">
      <c r="C14" s="249"/>
      <c r="D14" s="249"/>
      <c r="E14" s="249"/>
      <c r="F14" s="249"/>
      <c r="G14" s="249"/>
      <c r="H14" s="249"/>
      <c r="I14" s="249"/>
      <c r="J14" s="249"/>
      <c r="K14" s="249"/>
      <c r="L14" s="249"/>
    </row>
    <row r="15" spans="3:12" customFormat="1" ht="12.75" customHeight="1">
      <c r="C15" s="249"/>
      <c r="D15" s="249"/>
      <c r="E15" s="249"/>
      <c r="F15" s="249"/>
      <c r="G15" s="249"/>
      <c r="H15" s="249"/>
      <c r="I15" s="249"/>
      <c r="J15" s="249"/>
      <c r="K15" s="249"/>
      <c r="L15" s="249"/>
    </row>
    <row r="16" spans="3:12" customFormat="1" ht="12.75" customHeight="1">
      <c r="C16" s="249"/>
      <c r="D16" s="249"/>
      <c r="E16" s="249"/>
      <c r="F16" s="249"/>
      <c r="G16" s="249"/>
      <c r="H16" s="249"/>
      <c r="I16" s="249"/>
      <c r="J16" s="249"/>
      <c r="K16" s="249"/>
      <c r="L16" s="249"/>
    </row>
    <row r="17" spans="3:12" customFormat="1" ht="12.75" customHeight="1">
      <c r="C17" s="249"/>
      <c r="D17" s="249"/>
      <c r="E17" s="249"/>
      <c r="F17" s="249"/>
      <c r="G17" s="249"/>
      <c r="H17" s="249"/>
      <c r="I17" s="249"/>
      <c r="J17" s="249"/>
      <c r="K17" s="249"/>
      <c r="L17" s="249"/>
    </row>
    <row r="18" spans="3:12" customFormat="1" ht="12.75" customHeight="1"/>
    <row r="19" spans="3:12" customFormat="1" ht="12.75" customHeight="1"/>
    <row r="20" spans="3:12" customFormat="1" ht="12.75" customHeight="1"/>
    <row r="21" spans="3:12" customFormat="1" ht="16.5">
      <c r="C21" s="24"/>
      <c r="D21" s="24"/>
      <c r="E21" s="24"/>
      <c r="F21" s="24"/>
      <c r="G21" s="24"/>
    </row>
    <row r="22" spans="3:12" customFormat="1" ht="16.5">
      <c r="C22" s="24"/>
      <c r="D22" s="24"/>
      <c r="E22" s="24"/>
      <c r="F22" s="25"/>
      <c r="G22" s="25"/>
    </row>
    <row r="23" spans="3:12" customFormat="1" ht="21.75" customHeight="1">
      <c r="C23" s="24"/>
      <c r="D23" s="24"/>
      <c r="E23" s="24"/>
      <c r="F23" s="2"/>
      <c r="G23" s="2"/>
      <c r="H23" s="2"/>
      <c r="I23" s="2"/>
      <c r="J23" s="2"/>
    </row>
    <row r="24" spans="3:12" customFormat="1" ht="16.5">
      <c r="C24" s="24"/>
      <c r="D24" s="24"/>
      <c r="E24" s="24"/>
      <c r="F24" s="2"/>
      <c r="G24" s="2"/>
      <c r="H24" s="2"/>
      <c r="I24" s="2"/>
      <c r="J24" s="2"/>
    </row>
    <row r="25" spans="3:12" customFormat="1" ht="25.5" customHeight="1">
      <c r="C25" s="24"/>
      <c r="D25" s="24"/>
      <c r="E25" s="24"/>
      <c r="F25" s="2"/>
      <c r="G25" s="2"/>
      <c r="H25" s="2"/>
      <c r="I25" s="2"/>
      <c r="J25" s="2"/>
    </row>
    <row r="26" spans="3:12" customFormat="1" ht="16.5">
      <c r="C26" s="24"/>
      <c r="D26" s="24"/>
      <c r="E26" s="24"/>
      <c r="F26" s="2"/>
      <c r="G26" s="2"/>
      <c r="H26" s="2"/>
      <c r="I26" s="2"/>
      <c r="J26" s="2"/>
    </row>
    <row r="27" spans="3:12" customFormat="1" ht="16.5">
      <c r="C27" s="24"/>
      <c r="D27" s="24"/>
      <c r="E27" s="24"/>
      <c r="F27" s="2"/>
      <c r="G27" s="2"/>
      <c r="H27" s="2"/>
      <c r="I27" s="2"/>
      <c r="J27" s="2"/>
    </row>
    <row r="28" spans="3:12" customFormat="1" ht="16.5">
      <c r="C28" s="24"/>
      <c r="D28" s="24"/>
      <c r="E28" s="24"/>
      <c r="F28" s="2"/>
      <c r="G28" s="2"/>
      <c r="H28" s="2"/>
      <c r="I28" s="2"/>
      <c r="J28" s="2"/>
    </row>
    <row r="29" spans="3:12" customFormat="1" ht="15.75" customHeight="1">
      <c r="C29" s="24"/>
      <c r="D29" s="24"/>
      <c r="E29" s="24"/>
      <c r="F29" s="2"/>
      <c r="G29" s="2"/>
      <c r="H29" s="2"/>
      <c r="I29" s="2"/>
      <c r="J29" s="2"/>
    </row>
    <row r="30" spans="3:12" customFormat="1" ht="15.75" customHeight="1">
      <c r="C30" s="25"/>
      <c r="D30" s="25"/>
      <c r="E30" s="25"/>
      <c r="F30" s="2"/>
      <c r="G30" s="2"/>
      <c r="H30" s="2"/>
      <c r="I30" s="2"/>
      <c r="J30" s="2"/>
    </row>
    <row r="31" spans="3:12" customFormat="1" ht="15.75" customHeight="1">
      <c r="C31" s="25"/>
      <c r="D31" s="25"/>
      <c r="E31" s="25"/>
      <c r="F31" s="2"/>
      <c r="G31" s="2"/>
      <c r="H31" s="2"/>
      <c r="I31" s="2"/>
      <c r="J31" s="2"/>
    </row>
    <row r="32" spans="3:12" customFormat="1" ht="15.75" customHeight="1">
      <c r="C32" s="25"/>
      <c r="D32" s="25"/>
      <c r="E32" s="25"/>
      <c r="F32" s="2"/>
      <c r="G32" s="2"/>
      <c r="H32" s="2"/>
      <c r="I32" s="2"/>
      <c r="J32" s="2"/>
    </row>
    <row r="33" spans="3:10" customFormat="1" ht="15.75" customHeight="1">
      <c r="C33" s="25"/>
      <c r="D33" s="25"/>
      <c r="E33" s="25"/>
      <c r="F33" s="2"/>
      <c r="G33" s="2"/>
      <c r="H33" s="2"/>
      <c r="I33" s="2"/>
      <c r="J33" s="2"/>
    </row>
    <row r="34" spans="3:10" customFormat="1" ht="15.75" customHeight="1">
      <c r="C34" s="25"/>
      <c r="D34" s="25"/>
      <c r="E34" s="25"/>
    </row>
    <row r="35" spans="3:10" customFormat="1" ht="15.75" customHeight="1">
      <c r="C35" s="25"/>
      <c r="D35" s="25"/>
      <c r="E35" s="25"/>
    </row>
    <row r="36" spans="3:10" customFormat="1" ht="15.75" customHeight="1">
      <c r="C36" s="122"/>
      <c r="D36" s="122"/>
      <c r="E36" s="122"/>
    </row>
    <row r="37" spans="3:10" customFormat="1" ht="15.75" customHeight="1">
      <c r="C37" s="122"/>
      <c r="D37" s="122"/>
      <c r="E37" s="122"/>
    </row>
    <row r="38" spans="3:10">
      <c r="C38" s="147" t="s">
        <v>31</v>
      </c>
      <c r="D38" s="147" t="s">
        <v>32</v>
      </c>
      <c r="E38" s="147" t="s">
        <v>135</v>
      </c>
      <c r="F38" s="147" t="s">
        <v>153</v>
      </c>
    </row>
    <row r="39" spans="3:10">
      <c r="C39" s="145" t="s">
        <v>90</v>
      </c>
      <c r="D39" s="9">
        <v>24046499</v>
      </c>
      <c r="E39" s="9">
        <v>23178893</v>
      </c>
      <c r="F39" s="23">
        <f>E39/D39</f>
        <v>0.96391965416670422</v>
      </c>
    </row>
    <row r="40" spans="3:10">
      <c r="C40" s="145" t="s">
        <v>91</v>
      </c>
      <c r="D40" s="9">
        <v>10623846</v>
      </c>
      <c r="E40" s="9">
        <v>9865412</v>
      </c>
      <c r="F40" s="23">
        <f t="shared" ref="F40:F45" si="0">E40/D40</f>
        <v>0.92861022270089377</v>
      </c>
      <c r="I40" s="63"/>
      <c r="J40" s="63"/>
    </row>
    <row r="41" spans="3:10">
      <c r="C41" s="145" t="s">
        <v>92</v>
      </c>
      <c r="D41" s="9">
        <v>10163699</v>
      </c>
      <c r="E41" s="9">
        <v>10039224</v>
      </c>
      <c r="F41" s="23">
        <f t="shared" si="0"/>
        <v>0.98775298245255005</v>
      </c>
      <c r="I41" s="63"/>
      <c r="J41" s="63"/>
    </row>
    <row r="42" spans="3:10">
      <c r="C42" s="145" t="s">
        <v>93</v>
      </c>
      <c r="D42" s="9">
        <v>11129661</v>
      </c>
      <c r="E42" s="9">
        <v>10824526</v>
      </c>
      <c r="F42" s="23">
        <f t="shared" si="0"/>
        <v>0.97258362136995902</v>
      </c>
      <c r="I42" s="63"/>
      <c r="J42" s="63"/>
    </row>
    <row r="43" spans="3:10">
      <c r="C43" s="145" t="s">
        <v>94</v>
      </c>
      <c r="D43" s="9">
        <v>15479476</v>
      </c>
      <c r="E43" s="9">
        <v>14831285</v>
      </c>
      <c r="F43" s="23">
        <f t="shared" si="0"/>
        <v>0.9581257789346358</v>
      </c>
      <c r="I43" s="63"/>
      <c r="J43" s="63"/>
    </row>
    <row r="44" spans="3:10">
      <c r="C44" s="145" t="s">
        <v>95</v>
      </c>
      <c r="D44" s="9">
        <v>5607522</v>
      </c>
      <c r="E44" s="9">
        <v>5416140</v>
      </c>
      <c r="F44" s="23">
        <f t="shared" si="0"/>
        <v>0.96587048610776738</v>
      </c>
      <c r="I44" s="63"/>
      <c r="J44" s="63"/>
    </row>
    <row r="45" spans="3:10">
      <c r="C45" s="145" t="s">
        <v>96</v>
      </c>
      <c r="D45" s="9">
        <v>3249251</v>
      </c>
      <c r="E45" s="9">
        <v>3203571</v>
      </c>
      <c r="F45" s="23">
        <f t="shared" si="0"/>
        <v>0.98594137541236426</v>
      </c>
      <c r="I45" s="63"/>
      <c r="J45" s="63"/>
    </row>
    <row r="46" spans="3:10">
      <c r="C46" s="148" t="s">
        <v>40</v>
      </c>
      <c r="D46" s="149">
        <f>SUM(D39:D45)</f>
        <v>80299954</v>
      </c>
      <c r="E46" s="149">
        <f>SUM(E39:E45)</f>
        <v>77359051</v>
      </c>
      <c r="F46" s="150">
        <f>E46/D46</f>
        <v>0.96337603132375393</v>
      </c>
      <c r="I46" s="63"/>
      <c r="J46" s="63"/>
    </row>
    <row r="47" spans="3:10">
      <c r="I47" s="63"/>
      <c r="J47" s="63"/>
    </row>
    <row r="48" spans="3:10">
      <c r="E48" s="63"/>
    </row>
    <row r="49" spans="1:12" ht="12.75" customHeight="1">
      <c r="A49" s="20"/>
      <c r="B49" s="20"/>
      <c r="C49" s="20"/>
      <c r="D49" s="20"/>
    </row>
    <row r="50" spans="1:12">
      <c r="A50" s="20"/>
      <c r="B50" s="20"/>
      <c r="C50" s="20"/>
      <c r="D50" s="20"/>
    </row>
    <row r="51" spans="1:12">
      <c r="A51" s="20"/>
      <c r="B51" s="20"/>
      <c r="C51" s="20"/>
      <c r="D51" s="20"/>
    </row>
    <row r="52" spans="1:12">
      <c r="A52" s="20"/>
      <c r="B52" s="20"/>
      <c r="C52" s="20"/>
      <c r="D52" s="20"/>
    </row>
    <row r="53" spans="1:12">
      <c r="A53" s="20"/>
      <c r="B53" s="20"/>
      <c r="C53" s="20"/>
      <c r="D53" s="20"/>
    </row>
    <row r="54" spans="1:12" ht="12.75" customHeight="1">
      <c r="A54" s="20"/>
      <c r="B54" s="20"/>
      <c r="C54" s="20"/>
      <c r="D54" s="20"/>
    </row>
    <row r="55" spans="1:12">
      <c r="A55" s="20"/>
      <c r="B55" s="20"/>
      <c r="C55" s="21"/>
      <c r="D55" s="20"/>
    </row>
    <row r="56" spans="1:12">
      <c r="A56" s="20"/>
      <c r="B56" s="20"/>
      <c r="C56" s="21"/>
      <c r="D56" s="20"/>
    </row>
    <row r="57" spans="1:12">
      <c r="A57" s="20"/>
      <c r="B57" s="20"/>
      <c r="C57" s="21"/>
      <c r="D57" s="20"/>
      <c r="K57" s="20"/>
      <c r="L57" s="20"/>
    </row>
    <row r="58" spans="1:12">
      <c r="A58" s="20"/>
      <c r="B58" s="20"/>
      <c r="C58" s="21"/>
      <c r="D58" s="20"/>
      <c r="K58" s="20"/>
      <c r="L58" s="20"/>
    </row>
    <row r="59" spans="1:12">
      <c r="A59" s="20"/>
      <c r="B59" s="20"/>
      <c r="C59" s="21"/>
      <c r="D59" s="20"/>
      <c r="K59" s="20"/>
      <c r="L59" s="20"/>
    </row>
    <row r="60" spans="1:12">
      <c r="A60" s="20"/>
      <c r="B60" s="20"/>
      <c r="C60" s="21"/>
      <c r="D60" s="20"/>
      <c r="K60" s="20"/>
      <c r="L60" s="20"/>
    </row>
    <row r="61" spans="1:12">
      <c r="A61" s="20"/>
      <c r="B61" s="20"/>
      <c r="C61" s="21"/>
      <c r="D61" s="20"/>
      <c r="K61" s="20"/>
      <c r="L61" s="20"/>
    </row>
    <row r="62" spans="1:12">
      <c r="A62" s="20"/>
      <c r="B62" s="20"/>
      <c r="C62" s="21"/>
      <c r="D62" s="20"/>
      <c r="F62" s="20"/>
      <c r="G62" s="20"/>
      <c r="H62" s="20"/>
      <c r="I62" s="20"/>
      <c r="J62" s="20"/>
      <c r="K62" s="20"/>
      <c r="L62" s="20"/>
    </row>
    <row r="63" spans="1:12">
      <c r="A63" s="20"/>
      <c r="B63" s="20"/>
      <c r="C63" s="21"/>
      <c r="D63" s="20"/>
      <c r="F63" s="20"/>
      <c r="G63" s="20"/>
      <c r="H63" s="20"/>
      <c r="I63" s="20"/>
      <c r="J63" s="20"/>
      <c r="K63" s="20"/>
      <c r="L63" s="20"/>
    </row>
    <row r="64" spans="1:12">
      <c r="A64" s="20"/>
      <c r="B64" s="20"/>
      <c r="C64" s="21"/>
      <c r="D64" s="20"/>
      <c r="F64" s="20"/>
      <c r="G64" s="20"/>
      <c r="H64" s="20"/>
      <c r="I64" s="20"/>
      <c r="J64" s="20"/>
      <c r="K64" s="20"/>
      <c r="L64" s="20"/>
    </row>
    <row r="65" spans="1:1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>
      <c r="A72" s="20"/>
      <c r="B72" s="20"/>
      <c r="C72" s="20"/>
      <c r="D72" s="19"/>
      <c r="G72" s="4"/>
    </row>
    <row r="73" spans="1:12">
      <c r="A73" s="20"/>
      <c r="B73" s="20"/>
      <c r="C73" s="20"/>
      <c r="D73" s="19"/>
      <c r="E73" s="3"/>
      <c r="F73" s="6"/>
      <c r="G73" s="4"/>
    </row>
    <row r="74" spans="1:12">
      <c r="A74" s="20"/>
      <c r="B74" s="20"/>
      <c r="C74" s="20"/>
      <c r="D74" s="19"/>
      <c r="E74" s="3"/>
      <c r="F74" s="6"/>
      <c r="G74" s="4"/>
    </row>
    <row r="75" spans="1:12">
      <c r="A75" s="5"/>
      <c r="B75" s="5"/>
      <c r="C75" s="20"/>
      <c r="D75" s="5"/>
      <c r="E75" s="3"/>
      <c r="F75" s="6"/>
      <c r="G75" s="4"/>
    </row>
    <row r="76" spans="1:12">
      <c r="A76" s="5"/>
      <c r="B76" s="5"/>
      <c r="C76" s="20"/>
      <c r="D76" s="5"/>
      <c r="E76" s="3"/>
      <c r="F76" s="6"/>
      <c r="G76" s="4"/>
    </row>
    <row r="77" spans="1:12">
      <c r="A77" s="3"/>
      <c r="B77" s="3"/>
      <c r="C77" s="20"/>
      <c r="D77" s="5"/>
      <c r="E77" s="3"/>
      <c r="F77" s="6"/>
      <c r="G77" s="4"/>
    </row>
    <row r="78" spans="1:12">
      <c r="A78" s="3"/>
      <c r="B78" s="3"/>
      <c r="C78" s="20"/>
      <c r="D78" s="5"/>
      <c r="E78" s="3"/>
      <c r="F78" s="6"/>
      <c r="G78" s="4"/>
    </row>
    <row r="79" spans="1:12">
      <c r="A79" s="3"/>
      <c r="B79" s="3"/>
      <c r="C79" s="20"/>
      <c r="D79" s="5"/>
      <c r="E79" s="3"/>
      <c r="F79" s="6"/>
      <c r="G79" s="4"/>
    </row>
    <row r="80" spans="1:12">
      <c r="A80" s="3"/>
      <c r="B80" s="3"/>
      <c r="C80" s="20"/>
      <c r="D80" s="5"/>
      <c r="E80" s="3"/>
      <c r="F80" s="6"/>
      <c r="G80" s="4"/>
    </row>
    <row r="81" spans="1:7">
      <c r="A81" s="3"/>
      <c r="B81" s="3"/>
      <c r="C81" s="20"/>
      <c r="D81" s="5"/>
      <c r="E81" s="3"/>
      <c r="F81" s="6"/>
      <c r="G81" s="4"/>
    </row>
    <row r="82" spans="1:7">
      <c r="A82" s="3"/>
      <c r="B82" s="3"/>
      <c r="C82" s="20"/>
      <c r="D82" s="5"/>
      <c r="E82" s="3"/>
      <c r="F82" s="6"/>
      <c r="G82" s="4"/>
    </row>
    <row r="83" spans="1:7">
      <c r="A83" s="3"/>
      <c r="B83" s="3"/>
      <c r="C83" s="20"/>
      <c r="D83" s="5"/>
      <c r="E83" s="7"/>
      <c r="F83" s="7"/>
      <c r="G83" s="4"/>
    </row>
    <row r="84" spans="1:7">
      <c r="A84" s="3"/>
      <c r="B84" s="3"/>
      <c r="C84" s="20"/>
      <c r="D84" s="5"/>
      <c r="E84" s="7"/>
      <c r="F84" s="7"/>
      <c r="G84" s="4"/>
    </row>
    <row r="85" spans="1:7">
      <c r="A85" s="3"/>
      <c r="B85" s="3"/>
      <c r="C85" s="20"/>
      <c r="D85" s="5"/>
      <c r="E85" s="4"/>
      <c r="F85" s="4"/>
      <c r="G85" s="4"/>
    </row>
    <row r="86" spans="1:7">
      <c r="A86" s="3"/>
      <c r="B86" s="3"/>
      <c r="C86" s="20"/>
      <c r="D86" s="5"/>
      <c r="E86" s="4"/>
      <c r="F86" s="4"/>
      <c r="G86" s="4"/>
    </row>
    <row r="87" spans="1:7">
      <c r="A87" s="5"/>
      <c r="B87" s="5"/>
      <c r="C87" s="20"/>
      <c r="D87" s="5"/>
      <c r="E87" s="4"/>
      <c r="F87" s="4"/>
      <c r="G87" s="4"/>
    </row>
    <row r="88" spans="1:7">
      <c r="A88" s="5"/>
      <c r="B88" s="5"/>
      <c r="C88" s="20"/>
      <c r="D88" s="5"/>
      <c r="E88" s="4"/>
      <c r="F88" s="4"/>
      <c r="G88" s="4"/>
    </row>
    <row r="89" spans="1:7">
      <c r="A89" s="5"/>
      <c r="B89" s="5"/>
      <c r="C89" s="20"/>
      <c r="D89" s="5"/>
      <c r="E89" s="4"/>
      <c r="F89" s="4"/>
      <c r="G89" s="4"/>
    </row>
    <row r="90" spans="1:7">
      <c r="A90" s="5"/>
      <c r="B90" s="5"/>
      <c r="C90" s="20"/>
      <c r="D90" s="5"/>
      <c r="E90" s="4"/>
      <c r="F90" s="4"/>
      <c r="G90" s="4"/>
    </row>
    <row r="91" spans="1:7">
      <c r="A91" s="5"/>
      <c r="B91" s="5"/>
      <c r="C91" s="20"/>
      <c r="D91" s="5"/>
      <c r="E91" s="4"/>
      <c r="F91" s="4"/>
      <c r="G91" s="4"/>
    </row>
    <row r="92" spans="1:7">
      <c r="A92" s="5"/>
      <c r="B92" s="5"/>
      <c r="C92" s="20"/>
      <c r="D92" s="5"/>
      <c r="E92" s="4"/>
      <c r="F92" s="4"/>
      <c r="G92" s="4"/>
    </row>
    <row r="93" spans="1:7">
      <c r="A93" s="5"/>
      <c r="B93" s="5"/>
      <c r="C93" s="20"/>
      <c r="D93" s="5"/>
      <c r="E93" s="4"/>
      <c r="F93" s="4"/>
      <c r="G93" s="4"/>
    </row>
    <row r="94" spans="1:7">
      <c r="A94" s="22"/>
      <c r="B94" s="22"/>
      <c r="C94" s="20"/>
      <c r="D94" s="5"/>
      <c r="E94" s="4"/>
      <c r="F94" s="4"/>
      <c r="G94" s="4"/>
    </row>
    <row r="95" spans="1:7">
      <c r="A95" s="22"/>
      <c r="B95" s="22"/>
      <c r="C95" s="20"/>
      <c r="D95" s="5"/>
      <c r="E95" s="4"/>
      <c r="F95" s="4"/>
      <c r="G95" s="4"/>
    </row>
    <row r="96" spans="1:7">
      <c r="A96" s="22"/>
      <c r="B96" s="22"/>
      <c r="C96" s="20"/>
      <c r="D96" s="5"/>
    </row>
    <row r="97" spans="1:4">
      <c r="A97" s="22"/>
      <c r="B97" s="22"/>
      <c r="C97" s="20"/>
      <c r="D97" s="5"/>
    </row>
    <row r="98" spans="1:4">
      <c r="A98" s="20"/>
      <c r="B98" s="20"/>
      <c r="C98" s="20"/>
      <c r="D98" s="19"/>
    </row>
    <row r="99" spans="1:4">
      <c r="A99" s="20"/>
      <c r="B99" s="20"/>
      <c r="C99" s="20"/>
      <c r="D99" s="19"/>
    </row>
    <row r="100" spans="1:4">
      <c r="A100" s="20"/>
      <c r="B100" s="20"/>
      <c r="C100" s="20"/>
      <c r="D100" s="19"/>
    </row>
    <row r="101" spans="1:4">
      <c r="C101" s="20"/>
    </row>
  </sheetData>
  <mergeCells count="2">
    <mergeCell ref="C8:L10"/>
    <mergeCell ref="C13:L17"/>
  </mergeCells>
  <pageMargins left="0.75" right="0.75" top="1" bottom="1" header="1" footer="1"/>
  <pageSetup orientation="portrait" verticalDpi="0" r:id="rId1"/>
  <headerFooter>
    <oddHeader>&amp;L&amp;C&amp;Z</oddHeader>
    <oddFooter>&amp;L&amp;C&amp;Z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105"/>
  <sheetViews>
    <sheetView showGridLines="0" zoomScale="80" zoomScaleNormal="8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N18" sqref="N18"/>
    </sheetView>
  </sheetViews>
  <sheetFormatPr baseColWidth="10" defaultColWidth="9.140625" defaultRowHeight="12.75"/>
  <cols>
    <col min="1" max="2" width="9.7109375" style="2" customWidth="1"/>
    <col min="3" max="3" width="52.5703125" style="2" customWidth="1"/>
    <col min="4" max="4" width="10.85546875" style="2" customWidth="1"/>
    <col min="5" max="6" width="12.28515625" style="2" customWidth="1"/>
    <col min="7" max="7" width="11.28515625" style="2" customWidth="1"/>
    <col min="8" max="8" width="11.5703125" style="2" bestFit="1" customWidth="1"/>
    <col min="9" max="9" width="11.85546875" style="2" bestFit="1" customWidth="1"/>
    <col min="10" max="10" width="11.5703125" style="2" bestFit="1" customWidth="1"/>
    <col min="11" max="11" width="10.5703125" style="2" customWidth="1"/>
    <col min="12" max="13" width="11.5703125" style="2" bestFit="1" customWidth="1"/>
    <col min="14" max="14" width="11.42578125" style="2" bestFit="1" customWidth="1"/>
    <col min="15" max="16384" width="9.140625" style="2"/>
  </cols>
  <sheetData>
    <row r="1" spans="3:16" customFormat="1">
      <c r="C1" s="1"/>
    </row>
    <row r="2" spans="3:16" customFormat="1"/>
    <row r="3" spans="3:16" customFormat="1"/>
    <row r="4" spans="3:16" customFormat="1"/>
    <row r="5" spans="3:16" customFormat="1">
      <c r="C5" s="1"/>
    </row>
    <row r="6" spans="3:16" customFormat="1">
      <c r="C6" s="1"/>
    </row>
    <row r="7" spans="3:16" customFormat="1" ht="13.5" thickBot="1"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3:16" customFormat="1" ht="20.25" customHeight="1" thickTop="1">
      <c r="C8" s="240" t="s">
        <v>121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</row>
    <row r="9" spans="3:16" customFormat="1" ht="12.75" customHeight="1"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</row>
    <row r="10" spans="3:16" customFormat="1" ht="12.75" customHeight="1"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</row>
    <row r="11" spans="3:16" customFormat="1" ht="12.75" customHeight="1">
      <c r="C11" s="60"/>
      <c r="D11" s="60"/>
      <c r="E11" s="60"/>
      <c r="F11" s="60"/>
      <c r="G11" s="60"/>
      <c r="H11" s="60"/>
      <c r="I11" s="60"/>
      <c r="J11" s="60"/>
    </row>
    <row r="12" spans="3:16" customFormat="1" ht="12.75" customHeight="1">
      <c r="C12" s="250" t="s">
        <v>244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</row>
    <row r="13" spans="3:16" customFormat="1" ht="12.75" customHeight="1"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</row>
    <row r="14" spans="3:16" customFormat="1" ht="12.75" customHeight="1"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</row>
    <row r="15" spans="3:16" customFormat="1" ht="12.75" customHeight="1"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</row>
    <row r="16" spans="3:16" customFormat="1" ht="12.75" customHeight="1"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</row>
    <row r="17" spans="3:14" customFormat="1" ht="12.75" customHeight="1"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3:14" customFormat="1" ht="12.75" customHeight="1"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3:14" customFormat="1" ht="12.75" customHeight="1"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</row>
    <row r="20" spans="3:14" customFormat="1" ht="12.75" customHeight="1"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3:14" customFormat="1" ht="12.75" customHeight="1"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3:14" customFormat="1" ht="12.75" customHeight="1"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3:14" customFormat="1" ht="12.75" customHeight="1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3:14" customFormat="1" ht="12.75" customHeight="1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3:14" customFormat="1" ht="12.75" customHeight="1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3:14" customFormat="1" ht="12.75" customHeight="1"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3:14" customFormat="1" ht="12.75" customHeight="1"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3:14" customFormat="1" ht="12.75" customHeight="1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3:14" customFormat="1" ht="12.75" customHeight="1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3:14" customFormat="1" ht="12.75" customHeight="1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3:14" customFormat="1" ht="12.75" customHeight="1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3:14" customFormat="1" ht="12.75" customHeight="1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3:15" customFormat="1" ht="12.75" customHeight="1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3:15" customFormat="1" ht="12.75" customHeight="1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3:15" customFormat="1" ht="12.75" customHeight="1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3:15" customFormat="1" ht="12.75" customHeight="1">
      <c r="C36" s="60"/>
      <c r="D36" s="60"/>
      <c r="E36" s="60"/>
      <c r="F36" s="60"/>
      <c r="G36" s="60"/>
      <c r="H36" s="60"/>
      <c r="I36" s="60"/>
      <c r="J36" s="60"/>
    </row>
    <row r="37" spans="3:15" customFormat="1" ht="12.75" customHeight="1">
      <c r="C37" s="60"/>
      <c r="D37" s="60"/>
      <c r="E37" s="60"/>
      <c r="F37" s="60"/>
      <c r="G37" s="60"/>
      <c r="H37" s="60"/>
      <c r="I37" s="60"/>
      <c r="J37" s="60"/>
    </row>
    <row r="38" spans="3:15" customFormat="1" ht="12.75" customHeight="1">
      <c r="C38" s="60"/>
      <c r="D38" s="60"/>
      <c r="E38" s="60"/>
      <c r="F38" s="60"/>
      <c r="G38" s="60"/>
      <c r="H38" s="60"/>
      <c r="I38" s="60"/>
      <c r="J38" s="60"/>
    </row>
    <row r="39" spans="3:15" customFormat="1" ht="12.75" customHeight="1">
      <c r="C39" s="60"/>
      <c r="D39" s="60"/>
      <c r="E39" s="60"/>
      <c r="F39" s="60"/>
      <c r="G39" s="60"/>
      <c r="H39" s="60"/>
      <c r="I39" s="60"/>
      <c r="J39" s="60"/>
    </row>
    <row r="40" spans="3:15" customFormat="1" ht="12.75" customHeight="1">
      <c r="C40" s="60"/>
      <c r="D40" s="60"/>
      <c r="E40" s="60"/>
      <c r="F40" s="60"/>
      <c r="G40" s="60"/>
      <c r="H40" s="60"/>
      <c r="I40" s="60"/>
      <c r="J40" s="60"/>
    </row>
    <row r="41" spans="3:15" customFormat="1" ht="25.5" customHeight="1">
      <c r="C41" s="254" t="s">
        <v>31</v>
      </c>
      <c r="D41" s="251">
        <v>2015</v>
      </c>
      <c r="E41" s="252"/>
      <c r="F41" s="253"/>
      <c r="G41" s="251" t="s">
        <v>82</v>
      </c>
      <c r="H41" s="253"/>
      <c r="I41" s="251" t="s">
        <v>83</v>
      </c>
      <c r="J41" s="253"/>
      <c r="K41" s="256" t="s">
        <v>84</v>
      </c>
      <c r="L41" s="257"/>
      <c r="M41" s="256" t="s">
        <v>85</v>
      </c>
      <c r="N41" s="257"/>
    </row>
    <row r="42" spans="3:15" customFormat="1" ht="25.5">
      <c r="C42" s="255"/>
      <c r="D42" s="152" t="s">
        <v>89</v>
      </c>
      <c r="E42" s="152" t="s">
        <v>88</v>
      </c>
      <c r="F42" s="152" t="s">
        <v>87</v>
      </c>
      <c r="G42" s="153" t="s">
        <v>64</v>
      </c>
      <c r="H42" s="153" t="s">
        <v>86</v>
      </c>
      <c r="I42" s="153" t="s">
        <v>64</v>
      </c>
      <c r="J42" s="153" t="s">
        <v>86</v>
      </c>
      <c r="K42" s="153" t="s">
        <v>64</v>
      </c>
      <c r="L42" s="153" t="s">
        <v>86</v>
      </c>
      <c r="M42" s="153" t="s">
        <v>64</v>
      </c>
      <c r="N42" s="153" t="s">
        <v>86</v>
      </c>
    </row>
    <row r="43" spans="3:15" customFormat="1" ht="13.5" customHeight="1">
      <c r="C43" s="68" t="s">
        <v>90</v>
      </c>
      <c r="D43" s="72">
        <v>24045000</v>
      </c>
      <c r="E43" s="73">
        <f>G43+I43+K43+M43</f>
        <v>23178893</v>
      </c>
      <c r="F43" s="74">
        <f>E43/D43</f>
        <v>0.96397974630900396</v>
      </c>
      <c r="G43" s="71">
        <v>3642737</v>
      </c>
      <c r="H43" s="70">
        <f>G43/D43</f>
        <v>0.15149665211062591</v>
      </c>
      <c r="I43" s="69">
        <v>5185431</v>
      </c>
      <c r="J43" s="70">
        <f t="shared" ref="J43:J49" si="0">I43/D43</f>
        <v>0.21565527136618839</v>
      </c>
      <c r="K43" s="69">
        <v>7136360</v>
      </c>
      <c r="L43" s="70">
        <f>K43/D43</f>
        <v>0.29679184861717611</v>
      </c>
      <c r="M43" s="71">
        <v>7214365</v>
      </c>
      <c r="N43" s="70">
        <f>M43/D43</f>
        <v>0.30003597421501349</v>
      </c>
      <c r="O43" s="80"/>
    </row>
    <row r="44" spans="3:15" customFormat="1">
      <c r="C44" s="68" t="s">
        <v>91</v>
      </c>
      <c r="D44" s="72">
        <v>10622832</v>
      </c>
      <c r="E44" s="73">
        <f t="shared" ref="E44:E49" si="1">G44+I44+K44+M44</f>
        <v>9865411</v>
      </c>
      <c r="F44" s="74">
        <f t="shared" ref="F44:F50" si="2">E44/D44</f>
        <v>0.92869876884055025</v>
      </c>
      <c r="G44" s="71">
        <v>1557083</v>
      </c>
      <c r="H44" s="70">
        <f t="shared" ref="H44:H50" si="3">G44/D44</f>
        <v>0.14657889722815912</v>
      </c>
      <c r="I44" s="69">
        <v>2183628</v>
      </c>
      <c r="J44" s="70">
        <f t="shared" si="0"/>
        <v>0.20555987329932357</v>
      </c>
      <c r="K44" s="69">
        <v>2457179</v>
      </c>
      <c r="L44" s="70">
        <f t="shared" ref="L44:L50" si="4">K44/D44</f>
        <v>0.23131110423284487</v>
      </c>
      <c r="M44" s="71">
        <v>3667521</v>
      </c>
      <c r="N44" s="70">
        <f t="shared" ref="N44:N50" si="5">M44/D44</f>
        <v>0.34524889408022269</v>
      </c>
      <c r="O44" s="80"/>
    </row>
    <row r="45" spans="3:15" customFormat="1" ht="15" customHeight="1">
      <c r="C45" s="68" t="s">
        <v>92</v>
      </c>
      <c r="D45" s="72">
        <v>10162032</v>
      </c>
      <c r="E45" s="73">
        <f t="shared" si="1"/>
        <v>10039224</v>
      </c>
      <c r="F45" s="74">
        <f t="shared" si="2"/>
        <v>0.98791501542211246</v>
      </c>
      <c r="G45" s="71">
        <v>1869389</v>
      </c>
      <c r="H45" s="70">
        <f t="shared" si="3"/>
        <v>0.18395818867722519</v>
      </c>
      <c r="I45" s="69">
        <v>2115862</v>
      </c>
      <c r="J45" s="70">
        <f t="shared" si="0"/>
        <v>0.20821249135999573</v>
      </c>
      <c r="K45" s="69">
        <v>2776254</v>
      </c>
      <c r="L45" s="70">
        <f t="shared" si="4"/>
        <v>0.27319870671534985</v>
      </c>
      <c r="M45" s="71">
        <v>3277719</v>
      </c>
      <c r="N45" s="70">
        <f t="shared" si="5"/>
        <v>0.32254562866954167</v>
      </c>
      <c r="O45" s="80"/>
    </row>
    <row r="46" spans="3:15" customFormat="1">
      <c r="C46" s="68" t="s">
        <v>93</v>
      </c>
      <c r="D46" s="72">
        <v>11128752</v>
      </c>
      <c r="E46" s="73">
        <f t="shared" si="1"/>
        <v>10824528</v>
      </c>
      <c r="F46" s="74">
        <f t="shared" si="2"/>
        <v>0.97266324202390353</v>
      </c>
      <c r="G46" s="71">
        <v>1495274</v>
      </c>
      <c r="H46" s="70">
        <f t="shared" si="3"/>
        <v>0.13436133719216675</v>
      </c>
      <c r="I46" s="69">
        <v>2388811</v>
      </c>
      <c r="J46" s="70">
        <f t="shared" si="0"/>
        <v>0.21465219100937824</v>
      </c>
      <c r="K46" s="69">
        <v>3271985</v>
      </c>
      <c r="L46" s="70">
        <f t="shared" si="4"/>
        <v>0.29401185326081486</v>
      </c>
      <c r="M46" s="71">
        <v>3668458</v>
      </c>
      <c r="N46" s="70">
        <f t="shared" si="5"/>
        <v>0.32963786056154365</v>
      </c>
      <c r="O46" s="80"/>
    </row>
    <row r="47" spans="3:15" customFormat="1">
      <c r="C47" s="68" t="s">
        <v>94</v>
      </c>
      <c r="D47" s="72">
        <v>15478128</v>
      </c>
      <c r="E47" s="73">
        <f t="shared" si="1"/>
        <v>14831285</v>
      </c>
      <c r="F47" s="74">
        <f t="shared" si="2"/>
        <v>0.95820922271737252</v>
      </c>
      <c r="G47" s="71">
        <v>3474552</v>
      </c>
      <c r="H47" s="70">
        <f t="shared" si="3"/>
        <v>0.22448141015502651</v>
      </c>
      <c r="I47" s="69">
        <v>3120685</v>
      </c>
      <c r="J47" s="70">
        <f t="shared" si="0"/>
        <v>0.20161902007788021</v>
      </c>
      <c r="K47" s="69">
        <v>5091460</v>
      </c>
      <c r="L47" s="70">
        <f t="shared" si="4"/>
        <v>0.32894546420600734</v>
      </c>
      <c r="M47" s="71">
        <v>3144588</v>
      </c>
      <c r="N47" s="70">
        <f t="shared" si="5"/>
        <v>0.20316332827845848</v>
      </c>
      <c r="O47" s="80"/>
    </row>
    <row r="48" spans="3:15" customFormat="1">
      <c r="C48" s="68" t="s">
        <v>95</v>
      </c>
      <c r="D48" s="72">
        <v>5606688</v>
      </c>
      <c r="E48" s="73">
        <f t="shared" si="1"/>
        <v>5416138</v>
      </c>
      <c r="F48" s="74">
        <f t="shared" si="2"/>
        <v>0.9660138035146596</v>
      </c>
      <c r="G48" s="71">
        <v>980954</v>
      </c>
      <c r="H48" s="70">
        <f t="shared" si="3"/>
        <v>0.17496140323841811</v>
      </c>
      <c r="I48" s="69">
        <v>1336872</v>
      </c>
      <c r="J48" s="70">
        <f t="shared" si="0"/>
        <v>0.23844237453555467</v>
      </c>
      <c r="K48" s="69">
        <v>1419536</v>
      </c>
      <c r="L48" s="70">
        <f t="shared" si="4"/>
        <v>0.25318619477309956</v>
      </c>
      <c r="M48" s="71">
        <v>1678776</v>
      </c>
      <c r="N48" s="70">
        <f t="shared" si="5"/>
        <v>0.29942383096758729</v>
      </c>
      <c r="O48" s="80"/>
    </row>
    <row r="49" spans="1:15" customFormat="1">
      <c r="C49" s="68" t="s">
        <v>96</v>
      </c>
      <c r="D49" s="72">
        <v>3248412</v>
      </c>
      <c r="E49" s="73">
        <f t="shared" si="1"/>
        <v>3203571</v>
      </c>
      <c r="F49" s="74">
        <f t="shared" si="2"/>
        <v>0.98619602439592025</v>
      </c>
      <c r="G49" s="71">
        <v>481711</v>
      </c>
      <c r="H49" s="70">
        <f t="shared" si="3"/>
        <v>0.14829122660549215</v>
      </c>
      <c r="I49" s="69">
        <v>654260</v>
      </c>
      <c r="J49" s="70">
        <f t="shared" si="0"/>
        <v>0.20140918085513784</v>
      </c>
      <c r="K49" s="69">
        <v>952420</v>
      </c>
      <c r="L49" s="70">
        <f t="shared" si="4"/>
        <v>0.29319556755731724</v>
      </c>
      <c r="M49" s="71">
        <v>1115180</v>
      </c>
      <c r="N49" s="70">
        <f t="shared" si="5"/>
        <v>0.34330004937797298</v>
      </c>
      <c r="O49" s="80"/>
    </row>
    <row r="50" spans="1:15" customFormat="1" ht="15.75" customHeight="1">
      <c r="C50" s="75" t="s">
        <v>58</v>
      </c>
      <c r="D50" s="76">
        <f>SUM(D43:D49)</f>
        <v>80291844</v>
      </c>
      <c r="E50" s="77">
        <f>SUM(E43:E49)</f>
        <v>77359050</v>
      </c>
      <c r="F50" s="78">
        <f t="shared" si="2"/>
        <v>0.96347332613260195</v>
      </c>
      <c r="G50" s="77">
        <f>SUM(G43:G49)</f>
        <v>13501700</v>
      </c>
      <c r="H50" s="78">
        <f t="shared" si="3"/>
        <v>0.16815780193066682</v>
      </c>
      <c r="I50" s="77">
        <f>SUM(I43:I49)</f>
        <v>16985549</v>
      </c>
      <c r="J50" s="78">
        <f t="shared" ref="J50" si="6">I50/D50</f>
        <v>0.21154762618230563</v>
      </c>
      <c r="K50" s="77">
        <f>SUM(K43:K49)</f>
        <v>23105194</v>
      </c>
      <c r="L50" s="78">
        <f t="shared" si="4"/>
        <v>0.28776514336873371</v>
      </c>
      <c r="M50" s="77">
        <f>SUM(M43:M49)</f>
        <v>23766607</v>
      </c>
      <c r="N50" s="78">
        <f t="shared" si="5"/>
        <v>0.29600275465089582</v>
      </c>
    </row>
    <row r="51" spans="1:15" customFormat="1" ht="15.75" customHeight="1">
      <c r="C51" s="60"/>
      <c r="D51" s="60"/>
      <c r="E51" s="60"/>
      <c r="F51" s="2"/>
      <c r="G51" s="2"/>
      <c r="H51" s="2"/>
      <c r="I51" s="2"/>
      <c r="J51" s="2"/>
    </row>
    <row r="52" spans="1:15" customFormat="1" ht="15.75" customHeight="1">
      <c r="C52" s="60"/>
      <c r="D52" s="60"/>
      <c r="E52" s="60"/>
      <c r="F52" s="2"/>
      <c r="G52" s="2"/>
      <c r="H52" s="2"/>
      <c r="I52" s="2"/>
      <c r="J52" s="2"/>
    </row>
    <row r="53" spans="1:15" customFormat="1" ht="15.75" customHeight="1">
      <c r="C53" s="60"/>
      <c r="D53" s="60"/>
      <c r="E53" s="60"/>
      <c r="F53" s="2"/>
      <c r="G53" s="2"/>
      <c r="H53" s="2"/>
      <c r="I53" s="2"/>
      <c r="J53" s="2"/>
    </row>
    <row r="54" spans="1:15" customFormat="1" ht="15.75" customHeight="1">
      <c r="C54" s="60"/>
      <c r="D54" s="60"/>
      <c r="E54" s="60"/>
    </row>
    <row r="55" spans="1:15" customFormat="1" ht="15.75" customHeight="1">
      <c r="C55" s="60"/>
      <c r="D55" s="60"/>
      <c r="E55" s="60"/>
    </row>
    <row r="56" spans="1:15" customFormat="1" ht="16.5">
      <c r="C56" s="60"/>
      <c r="D56" s="60"/>
      <c r="E56" s="60"/>
    </row>
    <row r="57" spans="1:15">
      <c r="A57" s="20"/>
      <c r="B57" s="20"/>
      <c r="C57" s="20"/>
      <c r="D57" s="20"/>
    </row>
    <row r="58" spans="1:15" ht="12.75" customHeight="1">
      <c r="A58" s="20"/>
      <c r="B58" s="20"/>
      <c r="C58" s="20"/>
      <c r="D58" s="20"/>
    </row>
    <row r="59" spans="1:15">
      <c r="A59" s="20"/>
      <c r="B59" s="20"/>
      <c r="C59" s="21"/>
      <c r="D59" s="20"/>
    </row>
    <row r="60" spans="1:15">
      <c r="A60" s="20"/>
      <c r="B60" s="20"/>
      <c r="C60" s="21"/>
      <c r="D60" s="20"/>
    </row>
    <row r="61" spans="1:15">
      <c r="A61" s="20"/>
      <c r="B61" s="20"/>
      <c r="C61" s="21"/>
      <c r="D61" s="20"/>
      <c r="K61" s="20"/>
      <c r="L61" s="20"/>
    </row>
    <row r="62" spans="1:15">
      <c r="A62" s="20"/>
      <c r="B62" s="20"/>
      <c r="C62" s="21"/>
      <c r="D62" s="20"/>
      <c r="K62" s="20"/>
      <c r="L62" s="20"/>
    </row>
    <row r="63" spans="1:15">
      <c r="A63" s="20"/>
      <c r="B63" s="20"/>
      <c r="C63" s="21"/>
      <c r="D63" s="20"/>
      <c r="K63" s="20"/>
      <c r="L63" s="20"/>
    </row>
    <row r="64" spans="1:15">
      <c r="A64" s="20"/>
      <c r="B64" s="20"/>
      <c r="C64" s="21"/>
      <c r="D64" s="20"/>
      <c r="K64" s="20"/>
      <c r="L64" s="20"/>
    </row>
    <row r="65" spans="1:12">
      <c r="A65" s="20"/>
      <c r="B65" s="20"/>
      <c r="C65" s="21"/>
      <c r="D65" s="20"/>
      <c r="K65" s="20"/>
      <c r="L65" s="20"/>
    </row>
    <row r="66" spans="1:12">
      <c r="A66" s="20"/>
      <c r="B66" s="20"/>
      <c r="C66" s="21"/>
      <c r="D66" s="20"/>
      <c r="F66" s="20"/>
      <c r="G66" s="20"/>
      <c r="H66" s="20"/>
      <c r="I66" s="20"/>
      <c r="J66" s="20"/>
      <c r="K66" s="20"/>
      <c r="L66" s="20"/>
    </row>
    <row r="67" spans="1:12">
      <c r="A67" s="20"/>
      <c r="B67" s="20"/>
      <c r="C67" s="21"/>
      <c r="D67" s="20"/>
      <c r="F67" s="20"/>
      <c r="G67" s="20"/>
      <c r="H67" s="20"/>
      <c r="I67" s="20"/>
      <c r="J67" s="20"/>
      <c r="K67" s="20"/>
      <c r="L67" s="20"/>
    </row>
    <row r="68" spans="1:12">
      <c r="A68" s="20"/>
      <c r="B68" s="20"/>
      <c r="C68" s="21"/>
      <c r="D68" s="20"/>
      <c r="F68" s="20"/>
      <c r="G68" s="20"/>
      <c r="H68" s="20"/>
      <c r="I68" s="20"/>
      <c r="J68" s="20"/>
      <c r="K68" s="20"/>
      <c r="L68" s="20"/>
    </row>
    <row r="69" spans="1:1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>
      <c r="A76" s="20"/>
      <c r="B76" s="20"/>
      <c r="C76" s="20"/>
      <c r="D76" s="19"/>
      <c r="G76" s="4"/>
    </row>
    <row r="77" spans="1:12">
      <c r="A77" s="20"/>
      <c r="B77" s="20"/>
      <c r="C77" s="20"/>
      <c r="D77" s="19"/>
      <c r="E77" s="3"/>
      <c r="F77" s="6"/>
      <c r="G77" s="4"/>
    </row>
    <row r="78" spans="1:12">
      <c r="A78" s="20"/>
      <c r="B78" s="20"/>
      <c r="C78" s="20"/>
      <c r="D78" s="19"/>
      <c r="E78" s="3"/>
      <c r="F78" s="6"/>
      <c r="G78" s="4"/>
    </row>
    <row r="79" spans="1:12">
      <c r="A79" s="5"/>
      <c r="B79" s="5"/>
      <c r="C79" s="20"/>
      <c r="D79" s="5"/>
      <c r="E79" s="3"/>
      <c r="F79" s="6"/>
      <c r="G79" s="4"/>
    </row>
    <row r="80" spans="1:12">
      <c r="A80" s="5"/>
      <c r="B80" s="5"/>
      <c r="C80" s="20"/>
      <c r="D80" s="5"/>
      <c r="E80" s="3"/>
      <c r="F80" s="6"/>
      <c r="G80" s="4"/>
    </row>
    <row r="81" spans="1:7">
      <c r="A81" s="3"/>
      <c r="B81" s="3"/>
      <c r="C81" s="20"/>
      <c r="D81" s="5"/>
      <c r="E81" s="3"/>
      <c r="F81" s="6"/>
      <c r="G81" s="4"/>
    </row>
    <row r="82" spans="1:7">
      <c r="A82" s="3"/>
      <c r="B82" s="3"/>
      <c r="C82" s="20"/>
      <c r="D82" s="5"/>
      <c r="E82" s="3"/>
      <c r="F82" s="6"/>
      <c r="G82" s="4"/>
    </row>
    <row r="83" spans="1:7">
      <c r="A83" s="3"/>
      <c r="B83" s="3"/>
      <c r="C83" s="20"/>
      <c r="D83" s="5"/>
      <c r="E83" s="3"/>
      <c r="F83" s="6"/>
      <c r="G83" s="4"/>
    </row>
    <row r="84" spans="1:7">
      <c r="A84" s="3"/>
      <c r="B84" s="3"/>
      <c r="C84" s="20"/>
      <c r="D84" s="5"/>
      <c r="E84" s="3"/>
      <c r="F84" s="6"/>
      <c r="G84" s="4"/>
    </row>
    <row r="85" spans="1:7">
      <c r="A85" s="3"/>
      <c r="B85" s="3"/>
      <c r="C85" s="20"/>
      <c r="D85" s="5"/>
      <c r="E85" s="3"/>
      <c r="F85" s="6"/>
      <c r="G85" s="4"/>
    </row>
    <row r="86" spans="1:7">
      <c r="A86" s="3"/>
      <c r="B86" s="3"/>
      <c r="C86" s="20"/>
      <c r="D86" s="5"/>
      <c r="E86" s="3"/>
      <c r="F86" s="6"/>
      <c r="G86" s="4"/>
    </row>
    <row r="87" spans="1:7">
      <c r="A87" s="3"/>
      <c r="B87" s="3"/>
      <c r="C87" s="20"/>
      <c r="D87" s="5"/>
      <c r="E87" s="7"/>
      <c r="F87" s="7"/>
      <c r="G87" s="4"/>
    </row>
    <row r="88" spans="1:7">
      <c r="A88" s="3"/>
      <c r="B88" s="3"/>
      <c r="C88" s="20"/>
      <c r="D88" s="5"/>
      <c r="E88" s="7"/>
      <c r="F88" s="7"/>
      <c r="G88" s="4"/>
    </row>
    <row r="89" spans="1:7">
      <c r="A89" s="3"/>
      <c r="B89" s="3"/>
      <c r="C89" s="20"/>
      <c r="D89" s="5"/>
      <c r="E89" s="4"/>
      <c r="F89" s="4"/>
      <c r="G89" s="4"/>
    </row>
    <row r="90" spans="1:7">
      <c r="A90" s="3"/>
      <c r="B90" s="3"/>
      <c r="C90" s="20"/>
      <c r="D90" s="5"/>
      <c r="E90" s="4"/>
      <c r="F90" s="4"/>
      <c r="G90" s="4"/>
    </row>
    <row r="91" spans="1:7">
      <c r="A91" s="5"/>
      <c r="B91" s="5"/>
      <c r="C91" s="20"/>
      <c r="D91" s="5"/>
      <c r="E91" s="4"/>
      <c r="F91" s="4"/>
      <c r="G91" s="4"/>
    </row>
    <row r="92" spans="1:7">
      <c r="A92" s="5"/>
      <c r="B92" s="5"/>
      <c r="C92" s="20"/>
      <c r="D92" s="5"/>
      <c r="E92" s="4"/>
      <c r="F92" s="4"/>
      <c r="G92" s="4"/>
    </row>
    <row r="93" spans="1:7">
      <c r="A93" s="5"/>
      <c r="B93" s="5"/>
      <c r="C93" s="20"/>
      <c r="D93" s="5"/>
      <c r="E93" s="4"/>
      <c r="F93" s="4"/>
      <c r="G93" s="4"/>
    </row>
    <row r="94" spans="1:7">
      <c r="A94" s="5"/>
      <c r="B94" s="5"/>
      <c r="C94" s="20"/>
      <c r="D94" s="5"/>
      <c r="E94" s="4"/>
      <c r="F94" s="4"/>
      <c r="G94" s="4"/>
    </row>
    <row r="95" spans="1:7">
      <c r="A95" s="5"/>
      <c r="B95" s="5"/>
      <c r="C95" s="20"/>
      <c r="D95" s="5"/>
      <c r="E95" s="4"/>
      <c r="F95" s="4"/>
      <c r="G95" s="4"/>
    </row>
    <row r="96" spans="1:7">
      <c r="A96" s="5"/>
      <c r="B96" s="5"/>
      <c r="C96" s="20"/>
      <c r="D96" s="5"/>
      <c r="E96" s="4"/>
      <c r="F96" s="4"/>
      <c r="G96" s="4"/>
    </row>
    <row r="97" spans="1:7">
      <c r="A97" s="5"/>
      <c r="B97" s="5"/>
      <c r="C97" s="20"/>
      <c r="D97" s="5"/>
      <c r="E97" s="4"/>
      <c r="F97" s="4"/>
      <c r="G97" s="4"/>
    </row>
    <row r="98" spans="1:7">
      <c r="A98" s="22"/>
      <c r="B98" s="22"/>
      <c r="C98" s="20"/>
      <c r="D98" s="5"/>
      <c r="E98" s="4"/>
      <c r="F98" s="4"/>
      <c r="G98" s="4"/>
    </row>
    <row r="99" spans="1:7">
      <c r="A99" s="22"/>
      <c r="B99" s="22"/>
      <c r="C99" s="20"/>
      <c r="D99" s="5"/>
      <c r="E99" s="4"/>
      <c r="F99" s="4"/>
      <c r="G99" s="4"/>
    </row>
    <row r="100" spans="1:7">
      <c r="A100" s="22"/>
      <c r="B100" s="22"/>
      <c r="C100" s="20"/>
      <c r="D100" s="5"/>
    </row>
    <row r="101" spans="1:7">
      <c r="A101" s="22"/>
      <c r="B101" s="22"/>
      <c r="C101" s="20"/>
      <c r="D101" s="5"/>
    </row>
    <row r="102" spans="1:7">
      <c r="A102" s="20"/>
      <c r="B102" s="20"/>
      <c r="C102" s="20"/>
      <c r="D102" s="19"/>
    </row>
    <row r="103" spans="1:7">
      <c r="A103" s="20"/>
      <c r="B103" s="20"/>
      <c r="C103" s="20"/>
      <c r="D103" s="19"/>
    </row>
    <row r="104" spans="1:7">
      <c r="A104" s="20"/>
      <c r="B104" s="20"/>
      <c r="C104" s="20"/>
      <c r="D104" s="19"/>
    </row>
    <row r="105" spans="1:7">
      <c r="C105" s="20"/>
    </row>
  </sheetData>
  <mergeCells count="9">
    <mergeCell ref="C8:L10"/>
    <mergeCell ref="M8:P10"/>
    <mergeCell ref="C12:N16"/>
    <mergeCell ref="D41:F41"/>
    <mergeCell ref="C41:C42"/>
    <mergeCell ref="G41:H41"/>
    <mergeCell ref="I41:J41"/>
    <mergeCell ref="K41:L41"/>
    <mergeCell ref="M41:N41"/>
  </mergeCells>
  <pageMargins left="0.75" right="0.75" top="1" bottom="1" header="1" footer="1"/>
  <pageSetup orientation="portrait" horizontalDpi="0" verticalDpi="0"/>
  <headerFooter>
    <oddHeader>&amp;L&amp;C&amp;Z</oddHeader>
    <oddFooter>&amp;L&amp;C&amp;Z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1:AD60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43" sqref="H43"/>
    </sheetView>
  </sheetViews>
  <sheetFormatPr baseColWidth="10" defaultRowHeight="12.75"/>
  <cols>
    <col min="1" max="2" width="9.7109375" customWidth="1"/>
    <col min="3" max="3" width="36.5703125" customWidth="1"/>
    <col min="4" max="4" width="13.42578125" customWidth="1"/>
    <col min="5" max="12" width="18.7109375" customWidth="1"/>
    <col min="13" max="18" width="10.7109375" customWidth="1"/>
  </cols>
  <sheetData>
    <row r="1" spans="3:12">
      <c r="C1" s="1"/>
    </row>
    <row r="5" spans="3:12">
      <c r="C5" s="1"/>
    </row>
    <row r="7" spans="3:12" ht="13.5" thickBot="1"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3:12" ht="20.25" customHeight="1" thickTop="1">
      <c r="C8" s="258" t="s">
        <v>155</v>
      </c>
      <c r="D8" s="258"/>
      <c r="E8" s="258"/>
      <c r="F8" s="258"/>
      <c r="G8" s="258"/>
      <c r="H8" s="258"/>
      <c r="I8" s="258"/>
      <c r="J8" s="258"/>
      <c r="K8" s="258"/>
      <c r="L8" s="258"/>
    </row>
    <row r="9" spans="3:12" ht="12.75" customHeight="1">
      <c r="C9" s="259"/>
      <c r="D9" s="259"/>
      <c r="E9" s="259"/>
      <c r="F9" s="259"/>
      <c r="G9" s="259"/>
      <c r="H9" s="259"/>
      <c r="I9" s="259"/>
      <c r="J9" s="259"/>
      <c r="K9" s="259"/>
      <c r="L9" s="259"/>
    </row>
    <row r="10" spans="3:12" ht="12.75" customHeight="1"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3:12" ht="12.75" customHeight="1">
      <c r="C11" s="8"/>
      <c r="D11" s="8"/>
      <c r="E11" s="8"/>
      <c r="F11" s="8"/>
      <c r="G11" s="8"/>
      <c r="H11" s="8"/>
      <c r="I11" s="8"/>
      <c r="J11" s="8"/>
      <c r="K11" s="8"/>
    </row>
    <row r="12" spans="3:12" ht="12.75" customHeight="1">
      <c r="C12" s="250" t="s">
        <v>156</v>
      </c>
      <c r="D12" s="250"/>
      <c r="E12" s="250"/>
      <c r="F12" s="250"/>
      <c r="G12" s="250"/>
      <c r="H12" s="250"/>
      <c r="I12" s="250"/>
      <c r="J12" s="250"/>
      <c r="K12" s="250"/>
      <c r="L12" s="250"/>
    </row>
    <row r="13" spans="3:12" ht="12.75" customHeight="1">
      <c r="C13" s="250"/>
      <c r="D13" s="250"/>
      <c r="E13" s="250"/>
      <c r="F13" s="250"/>
      <c r="G13" s="250"/>
      <c r="H13" s="250"/>
      <c r="I13" s="250"/>
      <c r="J13" s="250"/>
      <c r="K13" s="250"/>
      <c r="L13" s="250"/>
    </row>
    <row r="14" spans="3:12" ht="12.75" customHeight="1">
      <c r="C14" s="250"/>
      <c r="D14" s="250"/>
      <c r="E14" s="250"/>
      <c r="F14" s="250"/>
      <c r="G14" s="250"/>
      <c r="H14" s="250"/>
      <c r="I14" s="250"/>
      <c r="J14" s="250"/>
      <c r="K14" s="250"/>
      <c r="L14" s="250"/>
    </row>
    <row r="15" spans="3:12" ht="12.75" customHeight="1">
      <c r="C15" s="250"/>
      <c r="D15" s="250"/>
      <c r="E15" s="250"/>
      <c r="F15" s="250"/>
      <c r="G15" s="250"/>
      <c r="H15" s="250"/>
      <c r="I15" s="250"/>
      <c r="J15" s="250"/>
      <c r="K15" s="250"/>
      <c r="L15" s="250"/>
    </row>
    <row r="16" spans="3:12" ht="12.75" customHeight="1">
      <c r="C16" s="250"/>
      <c r="D16" s="250"/>
      <c r="E16" s="250"/>
      <c r="F16" s="250"/>
      <c r="G16" s="250"/>
      <c r="H16" s="250"/>
      <c r="I16" s="250"/>
      <c r="J16" s="250"/>
      <c r="K16" s="250"/>
      <c r="L16" s="250"/>
    </row>
    <row r="17" spans="3:30" s="36" customFormat="1" ht="12.75" customHeight="1">
      <c r="C17" s="39"/>
      <c r="D17" s="39"/>
      <c r="E17" s="39"/>
      <c r="F17" s="39"/>
      <c r="G17" s="39"/>
      <c r="H17" s="39"/>
      <c r="I17" s="39"/>
      <c r="J17" s="39"/>
      <c r="K17" s="39"/>
      <c r="L17" s="39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3:30" ht="12.75" customHeight="1"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3:30" ht="12.7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3:30" ht="12.75" customHeight="1"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3:30" ht="12.75" customHeight="1"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3:30" ht="12.75" customHeight="1"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3:30" ht="12.75" customHeight="1"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3:30" ht="12.75" customHeight="1"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3:30" ht="12.75" customHeight="1"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3:30" ht="12.75" customHeight="1"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3:30" ht="12.75" customHeight="1"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3:30" ht="12.75" customHeight="1"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3:30" ht="12.75" customHeight="1"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3:30" ht="12.75" customHeight="1"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3:30" ht="12.75" customHeight="1"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3:30" ht="12.75" customHeight="1"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3:18" ht="12.75" customHeight="1"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3:18" ht="12.75" customHeight="1"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3:18" ht="12.75" customHeight="1"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3:18" ht="12.75" customHeight="1"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3:18" ht="12.75" customHeight="1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3:18" ht="12.75" customHeight="1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3:18" ht="12.75" customHeight="1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3:18" ht="12.75" customHeight="1">
      <c r="C40" s="10"/>
      <c r="D40" s="10"/>
      <c r="E40" s="10"/>
      <c r="F40" s="10"/>
      <c r="G40" s="10"/>
      <c r="H40" s="10"/>
      <c r="I40" s="10"/>
      <c r="J40" s="10"/>
      <c r="K40" s="10"/>
    </row>
    <row r="41" spans="3:18" ht="12.75" customHeight="1">
      <c r="C41" s="10"/>
      <c r="D41" s="10"/>
      <c r="E41" s="10"/>
      <c r="F41" s="10"/>
      <c r="G41" s="10"/>
      <c r="H41" s="10"/>
      <c r="I41" s="10"/>
      <c r="J41" s="10"/>
      <c r="K41" s="10"/>
    </row>
    <row r="42" spans="3:18" ht="12.75" customHeight="1">
      <c r="C42" s="10"/>
      <c r="D42" s="10"/>
      <c r="E42" s="10"/>
      <c r="F42" s="10"/>
      <c r="G42" s="10"/>
      <c r="H42" s="10"/>
      <c r="I42" s="10"/>
      <c r="J42" s="10"/>
      <c r="K42" s="10"/>
    </row>
    <row r="43" spans="3:18" ht="12.75" customHeight="1">
      <c r="C43" s="10"/>
      <c r="D43" s="10"/>
      <c r="E43" s="10"/>
      <c r="F43" s="10"/>
      <c r="G43" s="10"/>
      <c r="H43" s="10"/>
      <c r="I43" s="10"/>
      <c r="J43" s="10"/>
      <c r="K43" s="10"/>
    </row>
    <row r="44" spans="3:18" ht="12.75" customHeight="1">
      <c r="C44" s="10"/>
      <c r="D44" s="10"/>
      <c r="E44" s="10"/>
      <c r="F44" s="10"/>
      <c r="G44" s="10"/>
      <c r="H44" s="10"/>
      <c r="I44" s="10"/>
      <c r="J44" s="10"/>
      <c r="K44" s="10"/>
    </row>
    <row r="45" spans="3:18" ht="38.25" customHeight="1">
      <c r="C45" s="267" t="s">
        <v>141</v>
      </c>
      <c r="D45" s="268"/>
      <c r="E45" s="154" t="s">
        <v>131</v>
      </c>
      <c r="F45" s="154" t="s">
        <v>132</v>
      </c>
      <c r="G45" s="154" t="s">
        <v>133</v>
      </c>
      <c r="H45" s="154" t="s">
        <v>134</v>
      </c>
      <c r="I45" s="154" t="s">
        <v>122</v>
      </c>
      <c r="J45" s="154" t="s">
        <v>123</v>
      </c>
      <c r="K45" s="154" t="s">
        <v>124</v>
      </c>
      <c r="L45" s="154" t="s">
        <v>58</v>
      </c>
    </row>
    <row r="46" spans="3:18" ht="20.100000000000001" customHeight="1">
      <c r="C46" s="269" t="s">
        <v>46</v>
      </c>
      <c r="D46" s="108" t="s">
        <v>32</v>
      </c>
      <c r="E46" s="109">
        <v>13049677</v>
      </c>
      <c r="F46" s="109">
        <v>4611753</v>
      </c>
      <c r="G46" s="109">
        <v>5741105</v>
      </c>
      <c r="H46" s="109">
        <v>4600610</v>
      </c>
      <c r="I46" s="109">
        <v>5913764</v>
      </c>
      <c r="J46" s="109">
        <v>2676283</v>
      </c>
      <c r="K46" s="109">
        <v>1961268</v>
      </c>
      <c r="L46" s="110">
        <f>SUM(E46:K46)</f>
        <v>38554460</v>
      </c>
    </row>
    <row r="47" spans="3:18" ht="20.100000000000001" customHeight="1">
      <c r="C47" s="270"/>
      <c r="D47" s="98" t="s">
        <v>64</v>
      </c>
      <c r="E47" s="99">
        <v>13049677</v>
      </c>
      <c r="F47" s="99">
        <v>4611753</v>
      </c>
      <c r="G47" s="99">
        <v>5735649</v>
      </c>
      <c r="H47" s="99">
        <v>4600610</v>
      </c>
      <c r="I47" s="99">
        <v>5913127</v>
      </c>
      <c r="J47" s="99">
        <v>2676118</v>
      </c>
      <c r="K47" s="99">
        <v>1960587</v>
      </c>
      <c r="L47" s="110">
        <f>SUM(E47:K47)</f>
        <v>38547521</v>
      </c>
    </row>
    <row r="48" spans="3:18" ht="20.100000000000001" customHeight="1">
      <c r="C48" s="271"/>
      <c r="D48" s="100" t="s">
        <v>126</v>
      </c>
      <c r="E48" s="101">
        <v>1</v>
      </c>
      <c r="F48" s="101">
        <v>1</v>
      </c>
      <c r="G48" s="101">
        <v>0.999</v>
      </c>
      <c r="H48" s="101">
        <v>1</v>
      </c>
      <c r="I48" s="101">
        <v>0.99990000000000001</v>
      </c>
      <c r="J48" s="101">
        <v>0.99990000000000001</v>
      </c>
      <c r="K48" s="101">
        <v>0.99970000000000003</v>
      </c>
      <c r="L48" s="102">
        <f>L47/L46</f>
        <v>0.99982002082249366</v>
      </c>
    </row>
    <row r="49" spans="3:12" ht="20.100000000000001" customHeight="1">
      <c r="C49" s="261" t="s">
        <v>47</v>
      </c>
      <c r="D49" s="95" t="s">
        <v>32</v>
      </c>
      <c r="E49" s="96">
        <v>9206978</v>
      </c>
      <c r="F49" s="96">
        <v>5032633</v>
      </c>
      <c r="G49" s="96">
        <v>3460339</v>
      </c>
      <c r="H49" s="96">
        <v>5210834</v>
      </c>
      <c r="I49" s="96">
        <v>8838606</v>
      </c>
      <c r="J49" s="96">
        <v>2745339</v>
      </c>
      <c r="K49" s="96">
        <v>812683</v>
      </c>
      <c r="L49" s="97">
        <f>SUM(E49:K49)</f>
        <v>35307412</v>
      </c>
    </row>
    <row r="50" spans="3:12" ht="20.100000000000001" customHeight="1">
      <c r="C50" s="262"/>
      <c r="D50" s="98" t="s">
        <v>64</v>
      </c>
      <c r="E50" s="99">
        <v>8646849</v>
      </c>
      <c r="F50" s="99">
        <v>4727913</v>
      </c>
      <c r="G50" s="99">
        <v>3360329</v>
      </c>
      <c r="H50" s="99">
        <v>4991792</v>
      </c>
      <c r="I50" s="99">
        <v>8275529</v>
      </c>
      <c r="J50" s="99">
        <v>2554162</v>
      </c>
      <c r="K50" s="99">
        <v>810546</v>
      </c>
      <c r="L50" s="110">
        <f>SUM(E50:K50)</f>
        <v>33367120</v>
      </c>
    </row>
    <row r="51" spans="3:12" ht="20.100000000000001" customHeight="1">
      <c r="C51" s="263"/>
      <c r="D51" s="100" t="s">
        <v>126</v>
      </c>
      <c r="E51" s="101">
        <v>0.93920000000000003</v>
      </c>
      <c r="F51" s="101">
        <v>0.9395</v>
      </c>
      <c r="G51" s="101">
        <v>0.97109999999999996</v>
      </c>
      <c r="H51" s="101">
        <v>0.95799999999999996</v>
      </c>
      <c r="I51" s="101">
        <v>0.93630000000000002</v>
      </c>
      <c r="J51" s="101">
        <v>0.9304</v>
      </c>
      <c r="K51" s="101">
        <v>0.99739999999999995</v>
      </c>
      <c r="L51" s="102">
        <f>L50/L49</f>
        <v>0.94504575979683814</v>
      </c>
    </row>
    <row r="52" spans="3:12" ht="20.100000000000001" customHeight="1">
      <c r="C52" s="261" t="s">
        <v>48</v>
      </c>
      <c r="D52" s="95" t="s">
        <v>32</v>
      </c>
      <c r="E52" s="96"/>
      <c r="F52" s="96">
        <v>344605</v>
      </c>
      <c r="G52" s="96">
        <v>195332</v>
      </c>
      <c r="H52" s="96">
        <v>485172</v>
      </c>
      <c r="I52" s="96"/>
      <c r="J52" s="96"/>
      <c r="K52" s="96"/>
      <c r="L52" s="97">
        <f>SUM(E52:K52)</f>
        <v>1025109</v>
      </c>
    </row>
    <row r="53" spans="3:12" ht="20.100000000000001" customHeight="1">
      <c r="C53" s="262"/>
      <c r="D53" s="98" t="s">
        <v>64</v>
      </c>
      <c r="E53" s="99"/>
      <c r="F53" s="99">
        <v>344604</v>
      </c>
      <c r="G53" s="99">
        <v>195332</v>
      </c>
      <c r="H53" s="99">
        <v>485172</v>
      </c>
      <c r="I53" s="99"/>
      <c r="J53" s="99"/>
      <c r="K53" s="99"/>
      <c r="L53" s="110">
        <f>SUM(E53:K53)</f>
        <v>1025108</v>
      </c>
    </row>
    <row r="54" spans="3:12" ht="20.100000000000001" customHeight="1">
      <c r="C54" s="263"/>
      <c r="D54" s="100" t="s">
        <v>126</v>
      </c>
      <c r="E54" s="101"/>
      <c r="F54" s="101">
        <v>1</v>
      </c>
      <c r="G54" s="101">
        <v>1</v>
      </c>
      <c r="H54" s="101">
        <v>1</v>
      </c>
      <c r="I54" s="101"/>
      <c r="J54" s="101"/>
      <c r="K54" s="101"/>
      <c r="L54" s="102">
        <f>L53/L52</f>
        <v>0.99999902449398059</v>
      </c>
    </row>
    <row r="55" spans="3:12" ht="20.100000000000001" customHeight="1">
      <c r="C55" s="261" t="s">
        <v>49</v>
      </c>
      <c r="D55" s="95" t="s">
        <v>32</v>
      </c>
      <c r="E55" s="96">
        <v>1789844</v>
      </c>
      <c r="F55" s="96">
        <v>634855</v>
      </c>
      <c r="G55" s="96">
        <v>766923</v>
      </c>
      <c r="H55" s="96">
        <v>833045</v>
      </c>
      <c r="I55" s="96">
        <v>727106</v>
      </c>
      <c r="J55" s="96">
        <v>185900</v>
      </c>
      <c r="K55" s="96">
        <v>475300</v>
      </c>
      <c r="L55" s="97">
        <f>SUM(E55:K55)</f>
        <v>5412973</v>
      </c>
    </row>
    <row r="56" spans="3:12" ht="20.100000000000001" customHeight="1">
      <c r="C56" s="262"/>
      <c r="D56" s="98" t="s">
        <v>64</v>
      </c>
      <c r="E56" s="99">
        <v>1482368</v>
      </c>
      <c r="F56" s="99">
        <v>181142</v>
      </c>
      <c r="G56" s="99">
        <v>747914</v>
      </c>
      <c r="H56" s="99">
        <v>746953</v>
      </c>
      <c r="I56" s="99">
        <v>642630</v>
      </c>
      <c r="J56" s="99">
        <v>185860</v>
      </c>
      <c r="K56" s="99">
        <v>432439</v>
      </c>
      <c r="L56" s="110">
        <f>SUM(E56:K56)</f>
        <v>4419306</v>
      </c>
    </row>
    <row r="57" spans="3:12" ht="20.100000000000001" customHeight="1">
      <c r="C57" s="263"/>
      <c r="D57" s="100" t="s">
        <v>126</v>
      </c>
      <c r="E57" s="168">
        <v>0.82820000000000005</v>
      </c>
      <c r="F57" s="168">
        <v>0.2853</v>
      </c>
      <c r="G57" s="168">
        <v>0.97519999999999996</v>
      </c>
      <c r="H57" s="168">
        <v>0.89670000000000005</v>
      </c>
      <c r="I57" s="168">
        <v>0.88380000000000003</v>
      </c>
      <c r="J57" s="168">
        <v>0.99980000000000002</v>
      </c>
      <c r="K57" s="168">
        <v>0.90980000000000005</v>
      </c>
      <c r="L57" s="102">
        <f>L56/L55</f>
        <v>0.8164286058696395</v>
      </c>
    </row>
    <row r="58" spans="3:12" ht="20.100000000000001" customHeight="1">
      <c r="C58" s="264" t="s">
        <v>51</v>
      </c>
      <c r="D58" s="103" t="s">
        <v>32</v>
      </c>
      <c r="E58" s="104">
        <f>+E46+E49+E52+E55</f>
        <v>24046499</v>
      </c>
      <c r="F58" s="104">
        <f>+F46+F49+F52+F55</f>
        <v>10623846</v>
      </c>
      <c r="G58" s="104">
        <f t="shared" ref="G58:K58" si="0">+G46+G49+G52+G55</f>
        <v>10163699</v>
      </c>
      <c r="H58" s="104">
        <f t="shared" si="0"/>
        <v>11129661</v>
      </c>
      <c r="I58" s="104">
        <f t="shared" si="0"/>
        <v>15479476</v>
      </c>
      <c r="J58" s="104">
        <f t="shared" si="0"/>
        <v>5607522</v>
      </c>
      <c r="K58" s="104">
        <f t="shared" si="0"/>
        <v>3249251</v>
      </c>
      <c r="L58" s="97">
        <f>SUM(E58:K58)</f>
        <v>80299954</v>
      </c>
    </row>
    <row r="59" spans="3:12" ht="20.100000000000001" customHeight="1">
      <c r="C59" s="265"/>
      <c r="D59" s="105" t="s">
        <v>64</v>
      </c>
      <c r="E59" s="167">
        <f>+E47+E50+E53+E56</f>
        <v>23178894</v>
      </c>
      <c r="F59" s="167">
        <f t="shared" ref="F59:K59" si="1">+F47+F50+F53+F56</f>
        <v>9865412</v>
      </c>
      <c r="G59" s="167">
        <f t="shared" si="1"/>
        <v>10039224</v>
      </c>
      <c r="H59" s="167">
        <f t="shared" si="1"/>
        <v>10824527</v>
      </c>
      <c r="I59" s="167">
        <f t="shared" si="1"/>
        <v>14831286</v>
      </c>
      <c r="J59" s="167">
        <f t="shared" si="1"/>
        <v>5416140</v>
      </c>
      <c r="K59" s="167">
        <f t="shared" si="1"/>
        <v>3203572</v>
      </c>
      <c r="L59" s="110">
        <f>SUM(E59:K59)</f>
        <v>77359055</v>
      </c>
    </row>
    <row r="60" spans="3:12" ht="20.100000000000001" customHeight="1">
      <c r="C60" s="266"/>
      <c r="D60" s="106" t="s">
        <v>126</v>
      </c>
      <c r="E60" s="107">
        <f>+E59/E58</f>
        <v>0.96391969575279957</v>
      </c>
      <c r="F60" s="107">
        <f t="shared" ref="F60:K60" si="2">+F59/F58</f>
        <v>0.92861022270089377</v>
      </c>
      <c r="G60" s="107">
        <f t="shared" si="2"/>
        <v>0.98775298245255005</v>
      </c>
      <c r="H60" s="107">
        <f t="shared" si="2"/>
        <v>0.97258371121995535</v>
      </c>
      <c r="I60" s="107">
        <f t="shared" si="2"/>
        <v>0.9581258435363057</v>
      </c>
      <c r="J60" s="107">
        <f t="shared" si="2"/>
        <v>0.96587048610776738</v>
      </c>
      <c r="K60" s="107">
        <f t="shared" si="2"/>
        <v>0.98594168317559949</v>
      </c>
      <c r="L60" s="102">
        <f>L59/L58</f>
        <v>0.96337608113698292</v>
      </c>
    </row>
  </sheetData>
  <mergeCells count="8">
    <mergeCell ref="C8:L10"/>
    <mergeCell ref="C49:C51"/>
    <mergeCell ref="C52:C54"/>
    <mergeCell ref="C55:C57"/>
    <mergeCell ref="C58:C60"/>
    <mergeCell ref="C12:L16"/>
    <mergeCell ref="C45:D45"/>
    <mergeCell ref="C46:C48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AF35"/>
  <sheetViews>
    <sheetView showGridLines="0" zoomScaleNormal="100" workbookViewId="0"/>
  </sheetViews>
  <sheetFormatPr baseColWidth="10" defaultRowHeight="12.75"/>
  <cols>
    <col min="1" max="12" width="10.7109375" customWidth="1"/>
  </cols>
  <sheetData>
    <row r="2" spans="1:32" ht="24" customHeight="1">
      <c r="B2" s="275" t="s">
        <v>50</v>
      </c>
      <c r="C2" s="275"/>
      <c r="D2" s="275"/>
      <c r="E2" s="275" t="s">
        <v>52</v>
      </c>
      <c r="F2" s="275"/>
      <c r="G2" s="275"/>
      <c r="H2" s="275"/>
      <c r="I2" s="275" t="s">
        <v>53</v>
      </c>
      <c r="J2" s="275"/>
      <c r="K2" s="275"/>
      <c r="L2" s="275"/>
      <c r="M2" s="275" t="s">
        <v>54</v>
      </c>
      <c r="N2" s="275"/>
      <c r="O2" s="275"/>
      <c r="P2" s="283"/>
      <c r="Q2" s="274" t="s">
        <v>55</v>
      </c>
      <c r="R2" s="275"/>
      <c r="S2" s="283"/>
      <c r="T2" s="274" t="s">
        <v>56</v>
      </c>
      <c r="U2" s="275"/>
      <c r="V2" s="283"/>
      <c r="W2" s="274" t="s">
        <v>57</v>
      </c>
      <c r="X2" s="275"/>
      <c r="Y2" s="275"/>
      <c r="Z2" s="272" t="s">
        <v>58</v>
      </c>
      <c r="AA2" s="272"/>
      <c r="AB2" s="272"/>
      <c r="AC2" s="273"/>
    </row>
    <row r="3" spans="1:32" ht="12.75" customHeight="1">
      <c r="B3" s="81" t="s">
        <v>46</v>
      </c>
      <c r="C3" s="81" t="s">
        <v>47</v>
      </c>
      <c r="D3" s="81" t="s">
        <v>48</v>
      </c>
      <c r="E3" s="81" t="s">
        <v>46</v>
      </c>
      <c r="F3" s="81" t="s">
        <v>47</v>
      </c>
      <c r="G3" s="81" t="s">
        <v>48</v>
      </c>
      <c r="H3" s="81" t="s">
        <v>49</v>
      </c>
      <c r="I3" s="81" t="s">
        <v>46</v>
      </c>
      <c r="J3" s="81" t="s">
        <v>47</v>
      </c>
      <c r="K3" s="81" t="s">
        <v>48</v>
      </c>
      <c r="L3" s="81" t="s">
        <v>49</v>
      </c>
      <c r="M3" s="81" t="s">
        <v>46</v>
      </c>
      <c r="N3" s="81" t="s">
        <v>47</v>
      </c>
      <c r="O3" s="81" t="s">
        <v>48</v>
      </c>
      <c r="P3" s="81" t="s">
        <v>49</v>
      </c>
      <c r="Q3" s="81" t="s">
        <v>46</v>
      </c>
      <c r="R3" s="81" t="s">
        <v>47</v>
      </c>
      <c r="S3" s="81" t="s">
        <v>48</v>
      </c>
      <c r="T3" s="81" t="s">
        <v>46</v>
      </c>
      <c r="U3" s="81" t="s">
        <v>47</v>
      </c>
      <c r="V3" s="81" t="s">
        <v>48</v>
      </c>
      <c r="W3" s="81" t="s">
        <v>46</v>
      </c>
      <c r="X3" s="81" t="s">
        <v>47</v>
      </c>
      <c r="Y3" s="81" t="s">
        <v>48</v>
      </c>
      <c r="Z3" t="s">
        <v>46</v>
      </c>
      <c r="AA3" t="s">
        <v>47</v>
      </c>
      <c r="AB3" t="s">
        <v>48</v>
      </c>
      <c r="AC3" t="s">
        <v>49</v>
      </c>
    </row>
    <row r="4" spans="1:32" ht="12.75" customHeight="1">
      <c r="A4" t="s">
        <v>32</v>
      </c>
      <c r="B4" s="13">
        <v>13342896</v>
      </c>
      <c r="C4" s="13">
        <v>9958104</v>
      </c>
      <c r="D4" s="13">
        <v>1789776</v>
      </c>
      <c r="E4" s="13">
        <v>4470216</v>
      </c>
      <c r="F4" s="13">
        <v>4922304</v>
      </c>
      <c r="G4" s="13">
        <v>594576</v>
      </c>
      <c r="H4" s="13">
        <v>344592</v>
      </c>
      <c r="I4" s="13">
        <v>5771376</v>
      </c>
      <c r="J4" s="13">
        <v>3389640</v>
      </c>
      <c r="K4" s="13">
        <v>766884</v>
      </c>
      <c r="L4" s="13">
        <v>78336</v>
      </c>
      <c r="M4" s="13">
        <v>4789332</v>
      </c>
      <c r="N4" s="13">
        <v>5203740</v>
      </c>
      <c r="O4" s="13">
        <v>832956</v>
      </c>
      <c r="P4" s="13">
        <v>485160</v>
      </c>
      <c r="Q4" s="13">
        <v>5832324</v>
      </c>
      <c r="R4" s="13">
        <v>8974836</v>
      </c>
      <c r="S4" s="13">
        <v>727044</v>
      </c>
      <c r="T4" s="13">
        <v>2676012</v>
      </c>
      <c r="U4" s="13">
        <v>2169444</v>
      </c>
      <c r="V4" s="13">
        <v>185892</v>
      </c>
      <c r="W4" s="13">
        <v>1938216</v>
      </c>
      <c r="X4" s="13">
        <v>812220</v>
      </c>
      <c r="Y4" s="13">
        <v>475236</v>
      </c>
      <c r="Z4">
        <v>38820372</v>
      </c>
      <c r="AA4">
        <v>35430288</v>
      </c>
      <c r="AB4">
        <v>5372364</v>
      </c>
      <c r="AC4">
        <v>908088</v>
      </c>
    </row>
    <row r="5" spans="1:32" ht="12.75" customHeight="1">
      <c r="A5" t="s">
        <v>64</v>
      </c>
      <c r="B5" s="44">
        <v>0.88128102025227506</v>
      </c>
      <c r="C5" s="44">
        <v>0.72524809943740298</v>
      </c>
      <c r="D5" s="45">
        <v>0.3825696623488079</v>
      </c>
      <c r="E5" s="44">
        <v>0.91793573285944119</v>
      </c>
      <c r="F5" s="44">
        <v>0.80422643542536176</v>
      </c>
      <c r="G5" s="44">
        <v>0.12441134522752348</v>
      </c>
      <c r="H5" s="45">
        <v>0.67489668941821057</v>
      </c>
      <c r="I5" s="44">
        <v>0.87988271774356752</v>
      </c>
      <c r="J5" s="44">
        <v>0.90167805430665204</v>
      </c>
      <c r="K5" s="44">
        <v>0.42029172599767373</v>
      </c>
      <c r="L5" s="45">
        <v>0.82372089460784315</v>
      </c>
      <c r="M5" s="44">
        <v>0.83530417185528172</v>
      </c>
      <c r="N5" s="44">
        <v>0.86321145945031841</v>
      </c>
      <c r="O5" s="44">
        <v>0.4086854527730156</v>
      </c>
      <c r="P5" s="45">
        <v>0.85339475636903295</v>
      </c>
      <c r="Q5" s="44">
        <v>0.97876249673372051</v>
      </c>
      <c r="R5" s="44">
        <v>0.77808853554538493</v>
      </c>
      <c r="S5" s="45">
        <v>0.65316129422703439</v>
      </c>
      <c r="T5" s="44">
        <v>0.88484692893753836</v>
      </c>
      <c r="U5" s="44">
        <v>0.86269661719777047</v>
      </c>
      <c r="V5" s="45">
        <v>0.58388741850106518</v>
      </c>
      <c r="W5" s="44">
        <v>0.89327814856548493</v>
      </c>
      <c r="X5" s="44">
        <v>0.70474255743517766</v>
      </c>
      <c r="Y5" s="45">
        <v>0.77839431356210387</v>
      </c>
      <c r="Z5">
        <v>0.89511203035354736</v>
      </c>
      <c r="AA5">
        <v>0.79469379419100405</v>
      </c>
      <c r="AB5">
        <v>0.44203185041073167</v>
      </c>
      <c r="AC5">
        <v>0.78310031626890786</v>
      </c>
    </row>
    <row r="6" spans="1:32" ht="38.25" customHeight="1">
      <c r="A6" s="46"/>
      <c r="B6" s="46"/>
      <c r="C6" s="40"/>
      <c r="D6" s="40"/>
      <c r="E6" s="40"/>
      <c r="F6" s="46"/>
      <c r="G6" s="40"/>
      <c r="H6" s="40"/>
      <c r="I6" s="40"/>
      <c r="J6" s="46"/>
      <c r="K6" s="40"/>
      <c r="L6" s="40"/>
      <c r="M6" s="67">
        <f>I31</f>
        <v>4491928</v>
      </c>
      <c r="N6" s="46"/>
      <c r="O6" s="40"/>
      <c r="P6" s="40"/>
      <c r="Q6" s="40"/>
      <c r="R6" s="46"/>
      <c r="S6" s="40"/>
      <c r="T6" s="40"/>
      <c r="U6" s="40"/>
      <c r="V6" s="46"/>
      <c r="W6" s="40"/>
      <c r="X6" s="40"/>
      <c r="Y6" s="40"/>
      <c r="Z6" s="46"/>
      <c r="AA6" s="40"/>
      <c r="AB6" s="40"/>
      <c r="AC6" s="40"/>
      <c r="AD6" s="46"/>
      <c r="AE6" s="46"/>
      <c r="AF6" s="46"/>
    </row>
    <row r="7" spans="1:32" ht="12.75" customHeight="1">
      <c r="A7" s="46"/>
      <c r="B7" s="46"/>
      <c r="C7" s="40"/>
      <c r="D7" s="40"/>
      <c r="E7" s="40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32" ht="12.75" customHeight="1">
      <c r="A8" s="46"/>
      <c r="B8" s="46"/>
      <c r="C8" s="40"/>
      <c r="D8" s="40"/>
      <c r="E8" s="40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</row>
    <row r="9" spans="1:32" ht="38.25" customHeight="1">
      <c r="A9" s="46"/>
      <c r="B9" s="46"/>
      <c r="C9" s="40"/>
      <c r="D9" s="40"/>
      <c r="E9" s="40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32" ht="12.75" customHeight="1">
      <c r="A10" s="46"/>
      <c r="B10" s="46"/>
      <c r="C10" s="40"/>
      <c r="D10" s="40"/>
      <c r="E10" s="40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</row>
    <row r="11" spans="1:32" ht="12.75" customHeight="1">
      <c r="A11" s="46"/>
      <c r="B11" s="46"/>
      <c r="C11" s="40"/>
      <c r="D11" s="40"/>
      <c r="E11" s="40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</row>
    <row r="12" spans="1:32" ht="12.75" customHeight="1">
      <c r="A12" s="46"/>
      <c r="B12" s="46"/>
      <c r="C12" s="40"/>
      <c r="D12" s="40"/>
      <c r="E12" s="40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2" ht="51" customHeight="1">
      <c r="A13" s="46"/>
      <c r="B13" s="46"/>
      <c r="C13" s="40"/>
      <c r="D13" s="40"/>
      <c r="E13" s="40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1:32" ht="12.75" customHeight="1">
      <c r="A14" s="46"/>
      <c r="B14" s="46"/>
      <c r="C14" s="40"/>
      <c r="D14" s="40"/>
      <c r="E14" s="40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</row>
    <row r="15" spans="1:32" ht="12.75" customHeight="1">
      <c r="A15" s="46"/>
      <c r="B15" s="46"/>
      <c r="C15" s="40"/>
      <c r="D15" s="40"/>
      <c r="E15" s="40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</row>
    <row r="16" spans="1:32" ht="12.75" customHeight="1">
      <c r="A16" s="46"/>
      <c r="B16" s="46"/>
      <c r="C16" s="40"/>
      <c r="D16" s="40"/>
      <c r="E16" s="40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</row>
    <row r="17" spans="1:32" ht="51" customHeight="1">
      <c r="A17" s="46"/>
      <c r="B17" s="46"/>
      <c r="C17" s="40"/>
      <c r="D17" s="40"/>
      <c r="E17" s="40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32" ht="12.75" customHeight="1"/>
    <row r="19" spans="1:32" ht="12.75" customHeight="1"/>
    <row r="20" spans="1:32" ht="12.75" customHeight="1"/>
    <row r="21" spans="1:32" ht="51" customHeight="1"/>
    <row r="22" spans="1:32" ht="12.75" customHeight="1"/>
    <row r="23" spans="1:32" ht="12.75" customHeight="1"/>
    <row r="24" spans="1:32" ht="12.75" customHeight="1"/>
    <row r="25" spans="1:32" ht="12.75" customHeight="1" thickBot="1">
      <c r="C25" s="41"/>
      <c r="D25" s="41"/>
      <c r="F25" s="41"/>
      <c r="G25" s="41"/>
      <c r="H25" s="41"/>
      <c r="J25" s="41"/>
      <c r="K25" s="41"/>
      <c r="L25" s="41"/>
      <c r="N25" s="41"/>
      <c r="O25" s="41"/>
      <c r="P25" s="42"/>
      <c r="R25" s="41"/>
      <c r="S25" s="42"/>
      <c r="U25" s="41"/>
      <c r="V25" s="42"/>
      <c r="X25" s="41"/>
      <c r="Y25" s="41"/>
    </row>
    <row r="26" spans="1:32" ht="12.75" customHeight="1">
      <c r="D26" s="279" t="s">
        <v>31</v>
      </c>
      <c r="E26" s="281" t="s">
        <v>1</v>
      </c>
      <c r="F26" s="281"/>
      <c r="G26" s="281"/>
      <c r="H26" s="281" t="s">
        <v>2</v>
      </c>
      <c r="I26" s="281"/>
      <c r="J26" s="281"/>
      <c r="K26" s="281" t="s">
        <v>3</v>
      </c>
      <c r="L26" s="281"/>
      <c r="M26" s="281"/>
      <c r="N26" s="281" t="s">
        <v>4</v>
      </c>
      <c r="O26" s="281"/>
      <c r="P26" s="282"/>
      <c r="Q26" s="276" t="s">
        <v>5</v>
      </c>
      <c r="R26" s="277"/>
      <c r="S26" s="278"/>
    </row>
    <row r="27" spans="1:32" ht="51" customHeight="1">
      <c r="C27" s="43"/>
      <c r="D27" s="280"/>
      <c r="E27" s="11" t="s">
        <v>0</v>
      </c>
      <c r="F27" s="11" t="s">
        <v>7</v>
      </c>
      <c r="G27" s="11" t="s">
        <v>6</v>
      </c>
      <c r="H27" s="11" t="s">
        <v>0</v>
      </c>
      <c r="I27" s="11" t="s">
        <v>7</v>
      </c>
      <c r="J27" s="11" t="s">
        <v>6</v>
      </c>
      <c r="K27" s="11" t="s">
        <v>0</v>
      </c>
      <c r="L27" s="11" t="s">
        <v>7</v>
      </c>
      <c r="M27" s="11" t="s">
        <v>6</v>
      </c>
      <c r="N27" s="11" t="s">
        <v>0</v>
      </c>
      <c r="O27" s="11" t="s">
        <v>7</v>
      </c>
      <c r="P27" s="26" t="s">
        <v>6</v>
      </c>
      <c r="Q27" s="29" t="s">
        <v>0</v>
      </c>
      <c r="R27" s="11" t="s">
        <v>7</v>
      </c>
      <c r="S27" s="30" t="s">
        <v>6</v>
      </c>
    </row>
    <row r="28" spans="1:32" ht="12.75" customHeight="1">
      <c r="D28" s="12" t="s">
        <v>33</v>
      </c>
      <c r="E28" s="13">
        <v>13342896</v>
      </c>
      <c r="F28" s="13">
        <v>11758841</v>
      </c>
      <c r="G28" s="14">
        <f>F28/E28</f>
        <v>0.88128102025227506</v>
      </c>
      <c r="H28" s="13">
        <v>9958104</v>
      </c>
      <c r="I28" s="13">
        <v>7222096</v>
      </c>
      <c r="J28" s="14">
        <f>I28/H28</f>
        <v>0.72524809943740298</v>
      </c>
      <c r="K28" s="13">
        <v>0</v>
      </c>
      <c r="L28" s="13">
        <v>0</v>
      </c>
      <c r="M28" s="14" t="s">
        <v>45</v>
      </c>
      <c r="N28" s="13">
        <v>1789776</v>
      </c>
      <c r="O28" s="13">
        <v>684714</v>
      </c>
      <c r="P28" s="27">
        <f>O28/N28</f>
        <v>0.3825696623488079</v>
      </c>
      <c r="Q28" s="31">
        <v>25090776</v>
      </c>
      <c r="R28" s="13">
        <v>19665651</v>
      </c>
      <c r="S28" s="32">
        <f>R28/Q28</f>
        <v>0.78378010309445989</v>
      </c>
    </row>
    <row r="29" spans="1:32" ht="51" customHeight="1">
      <c r="C29" s="43"/>
      <c r="D29" s="12" t="s">
        <v>34</v>
      </c>
      <c r="E29" s="13">
        <v>4470216</v>
      </c>
      <c r="F29" s="13">
        <v>4103371</v>
      </c>
      <c r="G29" s="14">
        <f t="shared" ref="G29:G34" si="0">F29/E29</f>
        <v>0.91793573285944119</v>
      </c>
      <c r="H29" s="13">
        <v>4922304</v>
      </c>
      <c r="I29" s="13">
        <v>3958647</v>
      </c>
      <c r="J29" s="14">
        <f t="shared" ref="J29:J34" si="1">I29/H29</f>
        <v>0.80422643542536176</v>
      </c>
      <c r="K29" s="13">
        <v>344592</v>
      </c>
      <c r="L29" s="13">
        <v>232564</v>
      </c>
      <c r="M29" s="14">
        <f t="shared" ref="M29:M31" si="2">L29/K29</f>
        <v>0.67489668941821057</v>
      </c>
      <c r="N29" s="13">
        <v>594576</v>
      </c>
      <c r="O29" s="13">
        <v>73972</v>
      </c>
      <c r="P29" s="27">
        <f t="shared" ref="P29:P34" si="3">O29/N29</f>
        <v>0.12441134522752348</v>
      </c>
      <c r="Q29" s="31">
        <v>10331688</v>
      </c>
      <c r="R29" s="13">
        <v>8368554</v>
      </c>
      <c r="S29" s="32">
        <f t="shared" ref="S29:S34" si="4">R29/Q29</f>
        <v>0.80998903567355107</v>
      </c>
    </row>
    <row r="30" spans="1:32" ht="12.75" customHeight="1">
      <c r="D30" s="12" t="s">
        <v>35</v>
      </c>
      <c r="E30" s="13">
        <v>5771376</v>
      </c>
      <c r="F30" s="13">
        <v>5078134</v>
      </c>
      <c r="G30" s="14">
        <f t="shared" si="0"/>
        <v>0.87988271774356752</v>
      </c>
      <c r="H30" s="13">
        <v>3389640</v>
      </c>
      <c r="I30" s="13">
        <v>3056364</v>
      </c>
      <c r="J30" s="14">
        <f t="shared" si="1"/>
        <v>0.90167805430665204</v>
      </c>
      <c r="K30" s="13">
        <v>78336</v>
      </c>
      <c r="L30" s="13">
        <v>64527</v>
      </c>
      <c r="M30" s="14">
        <f t="shared" si="2"/>
        <v>0.82372089460784315</v>
      </c>
      <c r="N30" s="13">
        <v>766884</v>
      </c>
      <c r="O30" s="13">
        <v>322315</v>
      </c>
      <c r="P30" s="27">
        <f t="shared" si="3"/>
        <v>0.42029172599767373</v>
      </c>
      <c r="Q30" s="31">
        <v>10006236</v>
      </c>
      <c r="R30" s="13">
        <v>8521340</v>
      </c>
      <c r="S30" s="32">
        <f t="shared" si="4"/>
        <v>0.85160294040636264</v>
      </c>
    </row>
    <row r="31" spans="1:32" ht="25.5">
      <c r="C31" s="43"/>
      <c r="D31" s="12" t="s">
        <v>36</v>
      </c>
      <c r="E31" s="13">
        <v>4789332</v>
      </c>
      <c r="F31" s="13">
        <v>4000549</v>
      </c>
      <c r="G31" s="14">
        <f t="shared" si="0"/>
        <v>0.83530417185528172</v>
      </c>
      <c r="H31" s="13">
        <v>5203740</v>
      </c>
      <c r="I31" s="13">
        <v>4491928</v>
      </c>
      <c r="J31" s="14">
        <f t="shared" si="1"/>
        <v>0.86321145945031841</v>
      </c>
      <c r="K31" s="13">
        <v>485160</v>
      </c>
      <c r="L31" s="13">
        <v>414033</v>
      </c>
      <c r="M31" s="14">
        <f t="shared" si="2"/>
        <v>0.85339475636903295</v>
      </c>
      <c r="N31" s="13">
        <v>832956</v>
      </c>
      <c r="O31" s="13">
        <v>340417</v>
      </c>
      <c r="P31" s="27">
        <f t="shared" si="3"/>
        <v>0.4086854527730156</v>
      </c>
      <c r="Q31" s="31">
        <v>11311188</v>
      </c>
      <c r="R31" s="13">
        <v>9246927</v>
      </c>
      <c r="S31" s="32">
        <f t="shared" si="4"/>
        <v>0.81750272385181821</v>
      </c>
    </row>
    <row r="32" spans="1:32" ht="38.25">
      <c r="D32" s="12" t="s">
        <v>37</v>
      </c>
      <c r="E32" s="13">
        <v>5832324</v>
      </c>
      <c r="F32" s="13">
        <v>5708460</v>
      </c>
      <c r="G32" s="14">
        <f t="shared" si="0"/>
        <v>0.97876249673372051</v>
      </c>
      <c r="H32" s="13">
        <v>8974836</v>
      </c>
      <c r="I32" s="13">
        <v>6983217</v>
      </c>
      <c r="J32" s="14">
        <f t="shared" si="1"/>
        <v>0.77808853554538493</v>
      </c>
      <c r="K32" s="13">
        <v>0</v>
      </c>
      <c r="L32" s="13">
        <v>0</v>
      </c>
      <c r="M32" s="14" t="s">
        <v>45</v>
      </c>
      <c r="N32" s="13">
        <v>727044</v>
      </c>
      <c r="O32" s="13">
        <v>474877</v>
      </c>
      <c r="P32" s="27">
        <f t="shared" si="3"/>
        <v>0.65316129422703439</v>
      </c>
      <c r="Q32" s="31">
        <v>15534204</v>
      </c>
      <c r="R32" s="13">
        <v>13166554</v>
      </c>
      <c r="S32" s="32">
        <f t="shared" si="4"/>
        <v>0.84758472336271629</v>
      </c>
    </row>
    <row r="33" spans="4:19" ht="51">
      <c r="D33" s="12" t="s">
        <v>38</v>
      </c>
      <c r="E33" s="13">
        <v>2676012</v>
      </c>
      <c r="F33" s="13">
        <v>2367861</v>
      </c>
      <c r="G33" s="14">
        <f t="shared" si="0"/>
        <v>0.88484692893753836</v>
      </c>
      <c r="H33" s="13">
        <v>2169444</v>
      </c>
      <c r="I33" s="13">
        <v>1871572</v>
      </c>
      <c r="J33" s="14">
        <f t="shared" si="1"/>
        <v>0.86269661719777047</v>
      </c>
      <c r="K33" s="13">
        <v>0</v>
      </c>
      <c r="L33" s="13">
        <v>0</v>
      </c>
      <c r="M33" s="14" t="s">
        <v>45</v>
      </c>
      <c r="N33" s="13">
        <v>185892</v>
      </c>
      <c r="O33" s="13">
        <v>108540</v>
      </c>
      <c r="P33" s="27">
        <f t="shared" si="3"/>
        <v>0.58388741850106518</v>
      </c>
      <c r="Q33" s="31">
        <v>5031348</v>
      </c>
      <c r="R33" s="13">
        <v>4347973</v>
      </c>
      <c r="S33" s="32">
        <f t="shared" si="4"/>
        <v>0.86417655864790111</v>
      </c>
    </row>
    <row r="34" spans="4:19" ht="51">
      <c r="D34" s="12" t="s">
        <v>39</v>
      </c>
      <c r="E34" s="13">
        <v>1938216</v>
      </c>
      <c r="F34" s="13">
        <v>1731366</v>
      </c>
      <c r="G34" s="14">
        <f t="shared" si="0"/>
        <v>0.89327814856548493</v>
      </c>
      <c r="H34" s="13">
        <v>812220</v>
      </c>
      <c r="I34" s="13">
        <v>572406</v>
      </c>
      <c r="J34" s="14">
        <f t="shared" si="1"/>
        <v>0.70474255743517766</v>
      </c>
      <c r="K34" s="13">
        <v>0</v>
      </c>
      <c r="L34" s="13">
        <v>0</v>
      </c>
      <c r="M34" s="14" t="s">
        <v>45</v>
      </c>
      <c r="N34" s="13">
        <v>475236</v>
      </c>
      <c r="O34" s="13">
        <v>369921</v>
      </c>
      <c r="P34" s="27">
        <f t="shared" si="3"/>
        <v>0.77839431356210387</v>
      </c>
      <c r="Q34" s="31">
        <v>3225672</v>
      </c>
      <c r="R34" s="13">
        <v>2673693</v>
      </c>
      <c r="S34" s="32">
        <f t="shared" si="4"/>
        <v>0.82887937769246223</v>
      </c>
    </row>
    <row r="35" spans="4:19" ht="51.75" thickBot="1">
      <c r="D35" s="15" t="s">
        <v>9</v>
      </c>
      <c r="E35" s="16">
        <f>SUM(E28:E34)</f>
        <v>38820372</v>
      </c>
      <c r="F35" s="16">
        <f>SUM(F28:F34)</f>
        <v>34748582</v>
      </c>
      <c r="G35" s="17">
        <f>F35/E35</f>
        <v>0.89511203035354736</v>
      </c>
      <c r="H35" s="16">
        <f>SUM(H28:H34)</f>
        <v>35430288</v>
      </c>
      <c r="I35" s="16">
        <f>SUM(I28:I34)</f>
        <v>28156230</v>
      </c>
      <c r="J35" s="17">
        <f>I35/H35</f>
        <v>0.79469379419100405</v>
      </c>
      <c r="K35" s="16">
        <f>SUM(K28:K34)</f>
        <v>908088</v>
      </c>
      <c r="L35" s="16">
        <f>SUM(L28:L34)</f>
        <v>711124</v>
      </c>
      <c r="M35" s="17">
        <f>L35/K35</f>
        <v>0.78310031626890786</v>
      </c>
      <c r="N35" s="16">
        <f>SUM(N28:N34)</f>
        <v>5372364</v>
      </c>
      <c r="O35" s="16">
        <f>SUM(O28:O34)</f>
        <v>2374756</v>
      </c>
      <c r="P35" s="28">
        <f>O35/N35</f>
        <v>0.44203185041073167</v>
      </c>
      <c r="Q35" s="33">
        <f>SUM(Q28:Q34)</f>
        <v>80531112</v>
      </c>
      <c r="R35" s="34">
        <f>SUM(R28:R34)</f>
        <v>65990692</v>
      </c>
      <c r="S35" s="35">
        <f>R35/Q35</f>
        <v>0.81944344690037307</v>
      </c>
    </row>
  </sheetData>
  <mergeCells count="14">
    <mergeCell ref="Z2:AC2"/>
    <mergeCell ref="W2:Y2"/>
    <mergeCell ref="Q26:S26"/>
    <mergeCell ref="D26:D27"/>
    <mergeCell ref="E26:G26"/>
    <mergeCell ref="H26:J26"/>
    <mergeCell ref="K26:M26"/>
    <mergeCell ref="N26:P26"/>
    <mergeCell ref="B2:D2"/>
    <mergeCell ref="E2:H2"/>
    <mergeCell ref="I2:L2"/>
    <mergeCell ref="T2:V2"/>
    <mergeCell ref="Q2:S2"/>
    <mergeCell ref="M2:P2"/>
  </mergeCells>
  <conditionalFormatting sqref="B5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G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J3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:M3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8:P3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3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C7:AH63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baseColWidth="10" defaultRowHeight="12.75"/>
  <cols>
    <col min="1" max="2" width="9.7109375" customWidth="1"/>
    <col min="3" max="3" width="54.42578125" customWidth="1"/>
    <col min="4" max="7" width="15.7109375" customWidth="1"/>
    <col min="8" max="8" width="5.42578125" customWidth="1"/>
    <col min="9" max="9" width="15.28515625" customWidth="1"/>
    <col min="10" max="18" width="10.7109375" customWidth="1"/>
    <col min="19" max="19" width="11.85546875" customWidth="1"/>
    <col min="20" max="21" width="10.7109375" customWidth="1"/>
    <col min="23" max="23" width="2" customWidth="1"/>
    <col min="24" max="24" width="13" customWidth="1"/>
    <col min="25" max="25" width="11.7109375" customWidth="1"/>
    <col min="26" max="26" width="10.42578125" customWidth="1"/>
    <col min="33" max="34" width="11.5703125" customWidth="1"/>
  </cols>
  <sheetData>
    <row r="7" spans="3:15" ht="13.5" thickBot="1"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3:15" ht="12.75" customHeight="1" thickTop="1">
      <c r="C8" s="239" t="s">
        <v>142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157"/>
    </row>
    <row r="9" spans="3:15" ht="12.75" customHeight="1"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46"/>
    </row>
    <row r="10" spans="3:15" ht="12.75" customHeight="1"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121"/>
    </row>
    <row r="11" spans="3:15" ht="12.75" customHeight="1"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</row>
    <row r="13" spans="3:15" ht="21.75" customHeight="1">
      <c r="C13" s="288" t="s">
        <v>239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</row>
    <row r="14" spans="3:15"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</row>
    <row r="15" spans="3:15"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</row>
    <row r="16" spans="3:15"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</row>
    <row r="17" spans="3:34"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</row>
    <row r="18" spans="3:34"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</row>
    <row r="21" spans="3:34">
      <c r="I21" s="251" t="s">
        <v>46</v>
      </c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159"/>
    </row>
    <row r="22" spans="3:34" ht="24.95" customHeight="1">
      <c r="I22" s="256" t="s">
        <v>31</v>
      </c>
      <c r="J22" s="257"/>
      <c r="K22" s="153" t="s">
        <v>97</v>
      </c>
      <c r="L22" s="153" t="s">
        <v>98</v>
      </c>
      <c r="M22" s="153" t="s">
        <v>99</v>
      </c>
      <c r="N22" s="153" t="s">
        <v>100</v>
      </c>
      <c r="O22" s="153" t="s">
        <v>101</v>
      </c>
      <c r="P22" s="153" t="s">
        <v>102</v>
      </c>
      <c r="Q22" s="153" t="s">
        <v>103</v>
      </c>
      <c r="R22" s="153" t="s">
        <v>104</v>
      </c>
      <c r="S22" s="153" t="s">
        <v>105</v>
      </c>
      <c r="T22" s="153" t="s">
        <v>106</v>
      </c>
      <c r="U22" s="153" t="s">
        <v>107</v>
      </c>
      <c r="V22" s="153" t="s">
        <v>108</v>
      </c>
      <c r="X22" s="160" t="s">
        <v>32</v>
      </c>
      <c r="Y22" s="160" t="s">
        <v>135</v>
      </c>
      <c r="Z22" s="160" t="s">
        <v>136</v>
      </c>
      <c r="AA22" s="293" t="s">
        <v>109</v>
      </c>
      <c r="AB22" s="294"/>
      <c r="AC22" s="293" t="s">
        <v>110</v>
      </c>
      <c r="AD22" s="294"/>
      <c r="AE22" s="293" t="s">
        <v>111</v>
      </c>
      <c r="AF22" s="294"/>
      <c r="AG22" s="293" t="s">
        <v>137</v>
      </c>
      <c r="AH22" s="294"/>
    </row>
    <row r="23" spans="3:34" ht="24.95" customHeight="1">
      <c r="I23" s="184" t="s">
        <v>112</v>
      </c>
      <c r="J23" s="185"/>
      <c r="K23" s="161">
        <v>980343</v>
      </c>
      <c r="L23" s="161">
        <v>981711</v>
      </c>
      <c r="M23" s="161">
        <v>1006813</v>
      </c>
      <c r="N23" s="161">
        <v>1039962</v>
      </c>
      <c r="O23" s="161">
        <v>1053257</v>
      </c>
      <c r="P23" s="161">
        <v>936393</v>
      </c>
      <c r="Q23" s="161">
        <v>1192314</v>
      </c>
      <c r="R23" s="161">
        <v>1483897</v>
      </c>
      <c r="S23" s="161">
        <v>1026070</v>
      </c>
      <c r="T23" s="161">
        <v>1221549</v>
      </c>
      <c r="U23" s="161">
        <v>836731</v>
      </c>
      <c r="V23" s="161">
        <v>1290636</v>
      </c>
      <c r="X23" s="162">
        <v>13342896</v>
      </c>
      <c r="Y23" s="162">
        <f>AA23+AC23+AE23+AG23</f>
        <v>13049676</v>
      </c>
      <c r="Z23" s="163">
        <f>Y23/X23</f>
        <v>0.97802426100001083</v>
      </c>
      <c r="AA23" s="162">
        <f t="shared" ref="AA23:AA29" si="0">K23+L23+M23</f>
        <v>2968867</v>
      </c>
      <c r="AB23" s="163">
        <f>AA23/$X23</f>
        <v>0.22250544409549472</v>
      </c>
      <c r="AC23" s="162">
        <f t="shared" ref="AC23:AC29" si="1">N23+O23+P23</f>
        <v>3029612</v>
      </c>
      <c r="AD23" s="163">
        <f>AC23/$X23</f>
        <v>0.22705805396369724</v>
      </c>
      <c r="AE23" s="162">
        <f t="shared" ref="AE23:AE29" si="2">Q23+R23+S23</f>
        <v>3702281</v>
      </c>
      <c r="AF23" s="163">
        <f>AE23/$X23</f>
        <v>0.27747207202994012</v>
      </c>
      <c r="AG23" s="162">
        <f t="shared" ref="AG23:AG29" si="3">T23+U23+V23</f>
        <v>3348916</v>
      </c>
      <c r="AH23" s="163">
        <f>AG23/$X23</f>
        <v>0.25098869091087872</v>
      </c>
    </row>
    <row r="24" spans="3:34" ht="24.95" customHeight="1">
      <c r="I24" s="184" t="s">
        <v>113</v>
      </c>
      <c r="J24" s="185"/>
      <c r="K24" s="161">
        <v>349094</v>
      </c>
      <c r="L24" s="161">
        <v>272202</v>
      </c>
      <c r="M24" s="161">
        <v>280154</v>
      </c>
      <c r="N24" s="161">
        <v>525261</v>
      </c>
      <c r="O24" s="161">
        <v>285620</v>
      </c>
      <c r="P24" s="161">
        <v>290264</v>
      </c>
      <c r="Q24" s="161">
        <v>342901</v>
      </c>
      <c r="R24" s="161">
        <v>369220</v>
      </c>
      <c r="S24" s="161">
        <v>317413</v>
      </c>
      <c r="T24" s="161">
        <v>396351</v>
      </c>
      <c r="U24" s="161">
        <v>675228</v>
      </c>
      <c r="V24" s="161">
        <v>508044</v>
      </c>
      <c r="X24" s="162">
        <v>4470216</v>
      </c>
      <c r="Y24" s="162">
        <f t="shared" ref="Y24:Y29" si="4">AA24+AC24+AE24+AG24</f>
        <v>4611752</v>
      </c>
      <c r="Z24" s="163">
        <f t="shared" ref="Z24:Z30" si="5">Y24/X24</f>
        <v>1.0316620046995493</v>
      </c>
      <c r="AA24" s="162">
        <f t="shared" si="0"/>
        <v>901450</v>
      </c>
      <c r="AB24" s="163">
        <f t="shared" ref="AB24:AB30" si="6">AA24/$X24</f>
        <v>0.20165692217109868</v>
      </c>
      <c r="AC24" s="162">
        <f t="shared" si="1"/>
        <v>1101145</v>
      </c>
      <c r="AD24" s="163">
        <f t="shared" ref="AD24" si="7">AC24/$X24</f>
        <v>0.24632926015208215</v>
      </c>
      <c r="AE24" s="162">
        <f t="shared" si="2"/>
        <v>1029534</v>
      </c>
      <c r="AF24" s="163">
        <f t="shared" ref="AF24" si="8">AE24/$X24</f>
        <v>0.23030967631094337</v>
      </c>
      <c r="AG24" s="162">
        <f t="shared" si="3"/>
        <v>1579623</v>
      </c>
      <c r="AH24" s="163">
        <f t="shared" ref="AH24" si="9">AG24/$X24</f>
        <v>0.35336614606542505</v>
      </c>
    </row>
    <row r="25" spans="3:34" ht="24.95" customHeight="1">
      <c r="I25" s="184" t="s">
        <v>114</v>
      </c>
      <c r="J25" s="185"/>
      <c r="K25" s="161">
        <v>411639</v>
      </c>
      <c r="L25" s="161">
        <v>397662</v>
      </c>
      <c r="M25" s="161">
        <v>398696</v>
      </c>
      <c r="N25" s="161">
        <v>447770</v>
      </c>
      <c r="O25" s="161">
        <v>431177</v>
      </c>
      <c r="P25" s="161">
        <v>470885</v>
      </c>
      <c r="Q25" s="161">
        <v>504431</v>
      </c>
      <c r="R25" s="161">
        <v>511278</v>
      </c>
      <c r="S25" s="161">
        <v>505713</v>
      </c>
      <c r="T25" s="161">
        <v>493460</v>
      </c>
      <c r="U25" s="161">
        <v>505749</v>
      </c>
      <c r="V25" s="161">
        <v>657189</v>
      </c>
      <c r="X25" s="162">
        <v>5771376</v>
      </c>
      <c r="Y25" s="162">
        <f t="shared" si="4"/>
        <v>5735649</v>
      </c>
      <c r="Z25" s="163">
        <f t="shared" si="5"/>
        <v>0.9938096218302187</v>
      </c>
      <c r="AA25" s="162">
        <f t="shared" si="0"/>
        <v>1207997</v>
      </c>
      <c r="AB25" s="163">
        <f t="shared" si="6"/>
        <v>0.20930831746190162</v>
      </c>
      <c r="AC25" s="162">
        <f t="shared" si="1"/>
        <v>1349832</v>
      </c>
      <c r="AD25" s="163">
        <f t="shared" ref="AD25" si="10">AC25/$X25</f>
        <v>0.23388391260593661</v>
      </c>
      <c r="AE25" s="162">
        <f t="shared" si="2"/>
        <v>1521422</v>
      </c>
      <c r="AF25" s="163">
        <f t="shared" ref="AF25" si="11">AE25/$X25</f>
        <v>0.26361512401895149</v>
      </c>
      <c r="AG25" s="162">
        <f t="shared" si="3"/>
        <v>1656398</v>
      </c>
      <c r="AH25" s="163">
        <f t="shared" ref="AH25" si="12">AG25/$X25</f>
        <v>0.28700226774342896</v>
      </c>
    </row>
    <row r="26" spans="3:34" ht="24.95" customHeight="1">
      <c r="I26" s="184" t="s">
        <v>115</v>
      </c>
      <c r="J26" s="185"/>
      <c r="K26" s="161">
        <v>336232</v>
      </c>
      <c r="L26" s="161">
        <v>432872</v>
      </c>
      <c r="M26" s="161">
        <v>264283</v>
      </c>
      <c r="N26" s="161">
        <v>311493</v>
      </c>
      <c r="O26" s="161">
        <v>365062</v>
      </c>
      <c r="P26" s="161">
        <v>318702</v>
      </c>
      <c r="Q26" s="161">
        <v>255085</v>
      </c>
      <c r="R26" s="161">
        <v>281216</v>
      </c>
      <c r="S26" s="161">
        <v>395549</v>
      </c>
      <c r="T26" s="161">
        <v>566305</v>
      </c>
      <c r="U26" s="161">
        <v>473843</v>
      </c>
      <c r="V26" s="161">
        <v>599967</v>
      </c>
      <c r="X26" s="162">
        <v>4789332</v>
      </c>
      <c r="Y26" s="162">
        <f t="shared" si="4"/>
        <v>4600609</v>
      </c>
      <c r="Z26" s="163">
        <f t="shared" si="5"/>
        <v>0.96059513101200755</v>
      </c>
      <c r="AA26" s="162">
        <f t="shared" si="0"/>
        <v>1033387</v>
      </c>
      <c r="AB26" s="163">
        <f t="shared" si="6"/>
        <v>0.21576850383310239</v>
      </c>
      <c r="AC26" s="162">
        <f t="shared" si="1"/>
        <v>995257</v>
      </c>
      <c r="AD26" s="163">
        <f t="shared" ref="AD26" si="13">AC26/$X26</f>
        <v>0.20780705952312348</v>
      </c>
      <c r="AE26" s="162">
        <f t="shared" si="2"/>
        <v>931850</v>
      </c>
      <c r="AF26" s="163">
        <f t="shared" ref="AF26" si="14">AE26/$X26</f>
        <v>0.19456784369928834</v>
      </c>
      <c r="AG26" s="162">
        <f t="shared" si="3"/>
        <v>1640115</v>
      </c>
      <c r="AH26" s="163">
        <f t="shared" ref="AH26" si="15">AG26/$X26</f>
        <v>0.34245172395649331</v>
      </c>
    </row>
    <row r="27" spans="3:34" ht="24.95" customHeight="1">
      <c r="I27" s="184" t="s">
        <v>116</v>
      </c>
      <c r="J27" s="185"/>
      <c r="K27" s="161">
        <v>838077</v>
      </c>
      <c r="L27" s="161">
        <v>766407</v>
      </c>
      <c r="M27" s="161">
        <v>638739</v>
      </c>
      <c r="N27" s="161">
        <v>597070</v>
      </c>
      <c r="O27" s="161">
        <v>495541</v>
      </c>
      <c r="P27" s="161">
        <v>155754</v>
      </c>
      <c r="Q27" s="161">
        <v>1136017</v>
      </c>
      <c r="R27" s="161">
        <v>407237</v>
      </c>
      <c r="S27" s="161">
        <v>238728</v>
      </c>
      <c r="T27" s="161">
        <v>123961</v>
      </c>
      <c r="U27" s="161">
        <v>311012</v>
      </c>
      <c r="V27" s="161">
        <v>204583</v>
      </c>
      <c r="X27" s="162">
        <v>5832324</v>
      </c>
      <c r="Y27" s="162">
        <f t="shared" si="4"/>
        <v>5913126</v>
      </c>
      <c r="Z27" s="163">
        <f t="shared" si="5"/>
        <v>1.0138541685955718</v>
      </c>
      <c r="AA27" s="162">
        <f t="shared" si="0"/>
        <v>2243223</v>
      </c>
      <c r="AB27" s="163">
        <f t="shared" si="6"/>
        <v>0.38461906437296695</v>
      </c>
      <c r="AC27" s="162">
        <f t="shared" si="1"/>
        <v>1248365</v>
      </c>
      <c r="AD27" s="163">
        <f t="shared" ref="AD27" si="16">AC27/$X27</f>
        <v>0.21404246403320529</v>
      </c>
      <c r="AE27" s="162">
        <f t="shared" si="2"/>
        <v>1781982</v>
      </c>
      <c r="AF27" s="163">
        <f t="shared" ref="AF27" si="17">AE27/$X27</f>
        <v>0.30553549494163906</v>
      </c>
      <c r="AG27" s="162">
        <f t="shared" si="3"/>
        <v>639556</v>
      </c>
      <c r="AH27" s="163">
        <f t="shared" ref="AH27" si="18">AG27/$X27</f>
        <v>0.10965714524776059</v>
      </c>
    </row>
    <row r="28" spans="3:34" ht="24.95" customHeight="1">
      <c r="I28" s="184" t="s">
        <v>117</v>
      </c>
      <c r="J28" s="185"/>
      <c r="K28" s="161">
        <v>241679</v>
      </c>
      <c r="L28" s="161">
        <v>187239</v>
      </c>
      <c r="M28" s="161">
        <v>199193</v>
      </c>
      <c r="N28" s="161">
        <v>195778</v>
      </c>
      <c r="O28" s="161">
        <v>294864</v>
      </c>
      <c r="P28" s="161">
        <v>248829</v>
      </c>
      <c r="Q28" s="161">
        <v>235513</v>
      </c>
      <c r="R28" s="161">
        <v>228103</v>
      </c>
      <c r="S28" s="161">
        <v>186798</v>
      </c>
      <c r="T28" s="161">
        <v>200673</v>
      </c>
      <c r="U28" s="161">
        <v>149328</v>
      </c>
      <c r="V28" s="161">
        <v>308119</v>
      </c>
      <c r="X28" s="162">
        <v>2676012</v>
      </c>
      <c r="Y28" s="162">
        <f t="shared" si="4"/>
        <v>2676116</v>
      </c>
      <c r="Z28" s="163">
        <f t="shared" si="5"/>
        <v>1.0000388638018065</v>
      </c>
      <c r="AA28" s="162">
        <f t="shared" si="0"/>
        <v>628111</v>
      </c>
      <c r="AB28" s="163">
        <f t="shared" si="6"/>
        <v>0.23471905208197871</v>
      </c>
      <c r="AC28" s="162">
        <f t="shared" si="1"/>
        <v>739471</v>
      </c>
      <c r="AD28" s="163">
        <f t="shared" ref="AD28" si="19">AC28/$X28</f>
        <v>0.27633321524716631</v>
      </c>
      <c r="AE28" s="162">
        <f t="shared" si="2"/>
        <v>650414</v>
      </c>
      <c r="AF28" s="163">
        <f t="shared" ref="AF28" si="20">AE28/$X28</f>
        <v>0.2430534691174778</v>
      </c>
      <c r="AG28" s="162">
        <f t="shared" si="3"/>
        <v>658120</v>
      </c>
      <c r="AH28" s="163">
        <f t="shared" ref="AH28" si="21">AG28/$X28</f>
        <v>0.24593312735518374</v>
      </c>
    </row>
    <row r="29" spans="3:34" ht="24.95" customHeight="1">
      <c r="I29" s="184" t="s">
        <v>118</v>
      </c>
      <c r="J29" s="185"/>
      <c r="K29" s="161">
        <v>153181</v>
      </c>
      <c r="L29" s="161">
        <v>131809</v>
      </c>
      <c r="M29" s="161">
        <v>132562</v>
      </c>
      <c r="N29" s="161">
        <v>146752</v>
      </c>
      <c r="O29" s="161">
        <v>155774</v>
      </c>
      <c r="P29" s="161">
        <v>172693</v>
      </c>
      <c r="Q29" s="161">
        <v>176557</v>
      </c>
      <c r="R29" s="161">
        <v>162777</v>
      </c>
      <c r="S29" s="161">
        <v>207565</v>
      </c>
      <c r="T29" s="161">
        <v>144187</v>
      </c>
      <c r="U29" s="161">
        <v>148370</v>
      </c>
      <c r="V29" s="161">
        <v>228361</v>
      </c>
      <c r="X29" s="162">
        <v>1938216</v>
      </c>
      <c r="Y29" s="162">
        <f t="shared" si="4"/>
        <v>1960588</v>
      </c>
      <c r="Z29" s="163">
        <f t="shared" si="5"/>
        <v>1.0115425731703793</v>
      </c>
      <c r="AA29" s="162">
        <f t="shared" si="0"/>
        <v>417552</v>
      </c>
      <c r="AB29" s="163">
        <f t="shared" si="6"/>
        <v>0.21543109746282149</v>
      </c>
      <c r="AC29" s="162">
        <f t="shared" si="1"/>
        <v>475219</v>
      </c>
      <c r="AD29" s="163">
        <f t="shared" ref="AD29" si="22">AC29/$X29</f>
        <v>0.24518371533410105</v>
      </c>
      <c r="AE29" s="162">
        <f t="shared" si="2"/>
        <v>546899</v>
      </c>
      <c r="AF29" s="163">
        <f t="shared" ref="AF29" si="23">AE29/$X29</f>
        <v>0.28216617755709372</v>
      </c>
      <c r="AG29" s="162">
        <f t="shared" si="3"/>
        <v>520918</v>
      </c>
      <c r="AH29" s="163">
        <f t="shared" ref="AH29" si="24">AG29/$X29</f>
        <v>0.26876158281636309</v>
      </c>
    </row>
    <row r="30" spans="3:34" ht="24.95" customHeight="1">
      <c r="I30" s="284" t="s">
        <v>58</v>
      </c>
      <c r="J30" s="285"/>
      <c r="K30" s="164">
        <f>SUM(K23:K29)</f>
        <v>3310245</v>
      </c>
      <c r="L30" s="164">
        <f t="shared" ref="L30:V30" si="25">SUM(L23:L29)</f>
        <v>3169902</v>
      </c>
      <c r="M30" s="164">
        <f t="shared" si="25"/>
        <v>2920440</v>
      </c>
      <c r="N30" s="164">
        <f t="shared" si="25"/>
        <v>3264086</v>
      </c>
      <c r="O30" s="164">
        <f t="shared" si="25"/>
        <v>3081295</v>
      </c>
      <c r="P30" s="164">
        <f t="shared" si="25"/>
        <v>2593520</v>
      </c>
      <c r="Q30" s="164">
        <f t="shared" si="25"/>
        <v>3842818</v>
      </c>
      <c r="R30" s="164">
        <f t="shared" si="25"/>
        <v>3443728</v>
      </c>
      <c r="S30" s="164">
        <f t="shared" si="25"/>
        <v>2877836</v>
      </c>
      <c r="T30" s="164">
        <f t="shared" si="25"/>
        <v>3146486</v>
      </c>
      <c r="U30" s="164">
        <f t="shared" si="25"/>
        <v>3100261</v>
      </c>
      <c r="V30" s="164">
        <f t="shared" si="25"/>
        <v>3796899</v>
      </c>
      <c r="X30" s="162">
        <f>SUM(X23:X29)</f>
        <v>38820372</v>
      </c>
      <c r="Y30" s="162">
        <f>SUM(Y23:Y29)</f>
        <v>38547516</v>
      </c>
      <c r="Z30" s="163">
        <f t="shared" si="5"/>
        <v>0.99297131928565752</v>
      </c>
      <c r="AA30" s="162">
        <f>SUM(AA23:AA29)</f>
        <v>9400587</v>
      </c>
      <c r="AB30" s="163">
        <f t="shared" si="6"/>
        <v>0.24215602570732708</v>
      </c>
      <c r="AC30" s="162">
        <f>SUM(AC23:AC29)</f>
        <v>8938901</v>
      </c>
      <c r="AD30" s="163">
        <f t="shared" ref="AD30" si="26">AC30/$X30</f>
        <v>0.23026314637067363</v>
      </c>
      <c r="AE30" s="162">
        <f>SUM(AE23:AE29)</f>
        <v>10164382</v>
      </c>
      <c r="AF30" s="163">
        <f t="shared" ref="AF30" si="27">AE30/$X30</f>
        <v>0.26183113340593439</v>
      </c>
      <c r="AG30" s="162">
        <f>SUM(AG23:AG29)</f>
        <v>10043646</v>
      </c>
      <c r="AH30" s="163">
        <f t="shared" ref="AH30" si="28">AG30/$X30</f>
        <v>0.25872101380172247</v>
      </c>
    </row>
    <row r="31" spans="3:34" ht="24.95" customHeight="1"/>
    <row r="32" spans="3:34" ht="24.95" customHeight="1">
      <c r="I32" s="291" t="s">
        <v>47</v>
      </c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159"/>
    </row>
    <row r="33" spans="9:34" ht="24.95" customHeight="1">
      <c r="I33" s="256" t="s">
        <v>31</v>
      </c>
      <c r="J33" s="257"/>
      <c r="K33" s="153" t="s">
        <v>97</v>
      </c>
      <c r="L33" s="153" t="s">
        <v>98</v>
      </c>
      <c r="M33" s="153" t="s">
        <v>99</v>
      </c>
      <c r="N33" s="153" t="s">
        <v>100</v>
      </c>
      <c r="O33" s="153" t="s">
        <v>101</v>
      </c>
      <c r="P33" s="153" t="s">
        <v>102</v>
      </c>
      <c r="Q33" s="153" t="s">
        <v>103</v>
      </c>
      <c r="R33" s="153" t="s">
        <v>104</v>
      </c>
      <c r="S33" s="153" t="s">
        <v>105</v>
      </c>
      <c r="T33" s="153" t="s">
        <v>106</v>
      </c>
      <c r="U33" s="153" t="s">
        <v>107</v>
      </c>
      <c r="V33" s="153" t="s">
        <v>108</v>
      </c>
      <c r="X33" s="160" t="s">
        <v>32</v>
      </c>
      <c r="Y33" s="160" t="s">
        <v>135</v>
      </c>
      <c r="Z33" s="160" t="s">
        <v>136</v>
      </c>
      <c r="AA33" s="293" t="s">
        <v>109</v>
      </c>
      <c r="AB33" s="294"/>
      <c r="AC33" s="293" t="s">
        <v>110</v>
      </c>
      <c r="AD33" s="294"/>
      <c r="AE33" s="293" t="s">
        <v>111</v>
      </c>
      <c r="AF33" s="294"/>
      <c r="AG33" s="293" t="s">
        <v>137</v>
      </c>
      <c r="AH33" s="294"/>
    </row>
    <row r="34" spans="9:34" ht="24.95" customHeight="1">
      <c r="I34" s="289" t="s">
        <v>112</v>
      </c>
      <c r="J34" s="290"/>
      <c r="K34" s="161">
        <v>114497</v>
      </c>
      <c r="L34" s="161">
        <v>256451</v>
      </c>
      <c r="M34" s="161">
        <v>302922</v>
      </c>
      <c r="N34" s="161">
        <v>653045</v>
      </c>
      <c r="O34" s="161">
        <v>822593</v>
      </c>
      <c r="P34" s="161">
        <v>643228</v>
      </c>
      <c r="Q34" s="161">
        <v>785286</v>
      </c>
      <c r="R34" s="161">
        <v>1004393</v>
      </c>
      <c r="S34" s="161">
        <v>1246830</v>
      </c>
      <c r="T34" s="161">
        <v>610241</v>
      </c>
      <c r="U34" s="161">
        <v>782758</v>
      </c>
      <c r="V34" s="161">
        <v>1424604</v>
      </c>
      <c r="X34" s="162">
        <v>9544435</v>
      </c>
      <c r="Y34" s="162">
        <f>AA34+AC34+AE34+AG34</f>
        <v>8646848</v>
      </c>
      <c r="Z34" s="163">
        <f>Y34/X34</f>
        <v>0.90595703150579365</v>
      </c>
      <c r="AA34" s="162">
        <f t="shared" ref="AA34:AA40" si="29">K34+L34+M34</f>
        <v>673870</v>
      </c>
      <c r="AB34" s="163">
        <f>AA34/$X34</f>
        <v>7.0603445882338772E-2</v>
      </c>
      <c r="AC34" s="162">
        <f t="shared" ref="AC34:AC40" si="30">N34+O34+P34</f>
        <v>2118866</v>
      </c>
      <c r="AD34" s="163">
        <f>AC34/$X34</f>
        <v>0.2220001498255266</v>
      </c>
      <c r="AE34" s="162">
        <f t="shared" ref="AE34:AE40" si="31">Q34+R34+S34</f>
        <v>3036509</v>
      </c>
      <c r="AF34" s="163">
        <f>AE34/$X34</f>
        <v>0.31814444752360932</v>
      </c>
      <c r="AG34" s="162">
        <f t="shared" ref="AG34:AG40" si="32">T34+U34+V34</f>
        <v>2817603</v>
      </c>
      <c r="AH34" s="163">
        <f>AG34/$X34</f>
        <v>0.29520898827431902</v>
      </c>
    </row>
    <row r="35" spans="9:34" ht="24.95" customHeight="1">
      <c r="I35" s="289" t="s">
        <v>113</v>
      </c>
      <c r="J35" s="290"/>
      <c r="K35" s="161">
        <v>0</v>
      </c>
      <c r="L35" s="161">
        <v>560910</v>
      </c>
      <c r="M35" s="161">
        <v>65677</v>
      </c>
      <c r="N35" s="161">
        <v>192067</v>
      </c>
      <c r="O35" s="161">
        <v>389161</v>
      </c>
      <c r="P35" s="161">
        <v>440078</v>
      </c>
      <c r="Q35" s="161">
        <v>224918</v>
      </c>
      <c r="R35" s="161">
        <v>483808</v>
      </c>
      <c r="S35" s="161">
        <v>618756</v>
      </c>
      <c r="T35" s="161">
        <v>397542</v>
      </c>
      <c r="U35" s="161">
        <v>584305</v>
      </c>
      <c r="V35" s="161">
        <v>770692</v>
      </c>
      <c r="X35" s="162">
        <v>5032633</v>
      </c>
      <c r="Y35" s="162">
        <f t="shared" ref="Y35:Y40" si="33">AA35+AC35+AE35+AG35</f>
        <v>4727914</v>
      </c>
      <c r="Z35" s="163">
        <f t="shared" ref="Z35:Z41" si="34">Y35/X35</f>
        <v>0.93945137664518752</v>
      </c>
      <c r="AA35" s="162">
        <f t="shared" si="29"/>
        <v>626587</v>
      </c>
      <c r="AB35" s="163">
        <f t="shared" ref="AB35:AB41" si="35">AA35/$X35</f>
        <v>0.12450480692710952</v>
      </c>
      <c r="AC35" s="162">
        <f t="shared" si="30"/>
        <v>1021306</v>
      </c>
      <c r="AD35" s="163">
        <f t="shared" ref="AD35:AD41" si="36">AC35/$X35</f>
        <v>0.20293671324732004</v>
      </c>
      <c r="AE35" s="162">
        <f t="shared" si="31"/>
        <v>1327482</v>
      </c>
      <c r="AF35" s="163">
        <f t="shared" ref="AF35:AF41" si="37">AE35/$X35</f>
        <v>0.2637748470830279</v>
      </c>
      <c r="AG35" s="162">
        <f t="shared" si="32"/>
        <v>1752539</v>
      </c>
      <c r="AH35" s="163">
        <f t="shared" ref="AH35:AH41" si="38">AG35/$X35</f>
        <v>0.34823500938773005</v>
      </c>
    </row>
    <row r="36" spans="9:34" ht="24.95" customHeight="1">
      <c r="I36" s="289" t="s">
        <v>114</v>
      </c>
      <c r="J36" s="290"/>
      <c r="K36" s="161">
        <v>163610</v>
      </c>
      <c r="L36" s="161">
        <v>222619</v>
      </c>
      <c r="M36" s="161">
        <v>257201</v>
      </c>
      <c r="N36" s="161">
        <v>299763</v>
      </c>
      <c r="O36" s="161">
        <v>204757</v>
      </c>
      <c r="P36" s="161">
        <v>242728</v>
      </c>
      <c r="Q36" s="161">
        <v>367816</v>
      </c>
      <c r="R36" s="161">
        <v>275505</v>
      </c>
      <c r="S36" s="161">
        <v>445079</v>
      </c>
      <c r="T36" s="161">
        <v>247040</v>
      </c>
      <c r="U36" s="161">
        <v>328650</v>
      </c>
      <c r="V36" s="161">
        <v>305561</v>
      </c>
      <c r="X36" s="162">
        <v>3400840</v>
      </c>
      <c r="Y36" s="162">
        <f t="shared" si="33"/>
        <v>3360329</v>
      </c>
      <c r="Z36" s="163">
        <f t="shared" si="34"/>
        <v>0.98808794297879343</v>
      </c>
      <c r="AA36" s="162">
        <f t="shared" si="29"/>
        <v>643430</v>
      </c>
      <c r="AB36" s="163">
        <f t="shared" si="35"/>
        <v>0.18919737476623422</v>
      </c>
      <c r="AC36" s="162">
        <f t="shared" si="30"/>
        <v>747248</v>
      </c>
      <c r="AD36" s="163">
        <f t="shared" si="36"/>
        <v>0.21972453864339397</v>
      </c>
      <c r="AE36" s="162">
        <f t="shared" si="31"/>
        <v>1088400</v>
      </c>
      <c r="AF36" s="163">
        <f t="shared" si="37"/>
        <v>0.32003857870408486</v>
      </c>
      <c r="AG36" s="162">
        <f t="shared" si="32"/>
        <v>881251</v>
      </c>
      <c r="AH36" s="163">
        <f t="shared" si="38"/>
        <v>0.25912745086508038</v>
      </c>
    </row>
    <row r="37" spans="9:34" ht="24.95" customHeight="1">
      <c r="I37" s="289" t="s">
        <v>115</v>
      </c>
      <c r="J37" s="290"/>
      <c r="K37" s="161">
        <v>65038</v>
      </c>
      <c r="L37" s="161">
        <v>200801</v>
      </c>
      <c r="M37" s="161">
        <v>108568</v>
      </c>
      <c r="N37" s="161">
        <v>456012</v>
      </c>
      <c r="O37" s="161">
        <v>449784</v>
      </c>
      <c r="P37" s="161">
        <v>396637</v>
      </c>
      <c r="Q37" s="161">
        <v>482695</v>
      </c>
      <c r="R37" s="161">
        <v>709293</v>
      </c>
      <c r="S37" s="161">
        <v>782753</v>
      </c>
      <c r="T37" s="161">
        <v>252665</v>
      </c>
      <c r="U37" s="161">
        <v>578152</v>
      </c>
      <c r="V37" s="161">
        <v>509395</v>
      </c>
      <c r="X37" s="162">
        <v>5204054</v>
      </c>
      <c r="Y37" s="162">
        <f t="shared" si="33"/>
        <v>4991793</v>
      </c>
      <c r="Z37" s="163">
        <f t="shared" si="34"/>
        <v>0.95921237558257466</v>
      </c>
      <c r="AA37" s="162">
        <f t="shared" si="29"/>
        <v>374407</v>
      </c>
      <c r="AB37" s="163">
        <f t="shared" si="35"/>
        <v>7.194525652500916E-2</v>
      </c>
      <c r="AC37" s="162">
        <f t="shared" si="30"/>
        <v>1302433</v>
      </c>
      <c r="AD37" s="163">
        <f t="shared" si="36"/>
        <v>0.25027276811501187</v>
      </c>
      <c r="AE37" s="162">
        <f t="shared" si="31"/>
        <v>1974741</v>
      </c>
      <c r="AF37" s="163">
        <f t="shared" si="37"/>
        <v>0.37946205016319967</v>
      </c>
      <c r="AG37" s="162">
        <f t="shared" si="32"/>
        <v>1340212</v>
      </c>
      <c r="AH37" s="163">
        <f t="shared" si="38"/>
        <v>0.25753230077935396</v>
      </c>
    </row>
    <row r="38" spans="9:34" ht="24.95" customHeight="1">
      <c r="I38" s="289" t="s">
        <v>116</v>
      </c>
      <c r="J38" s="290"/>
      <c r="K38" s="161">
        <v>126810</v>
      </c>
      <c r="L38" s="161">
        <v>98133</v>
      </c>
      <c r="M38" s="161">
        <v>1006385</v>
      </c>
      <c r="N38" s="161">
        <v>707405</v>
      </c>
      <c r="O38" s="161">
        <v>185618</v>
      </c>
      <c r="P38" s="161">
        <v>730821</v>
      </c>
      <c r="Q38" s="161">
        <v>945754</v>
      </c>
      <c r="R38" s="161">
        <v>1297511</v>
      </c>
      <c r="S38" s="161">
        <v>974728</v>
      </c>
      <c r="T38" s="161">
        <v>392799</v>
      </c>
      <c r="U38" s="161">
        <v>717892</v>
      </c>
      <c r="V38" s="161">
        <v>1091672</v>
      </c>
      <c r="X38" s="162">
        <v>8825609</v>
      </c>
      <c r="Y38" s="162">
        <f t="shared" si="33"/>
        <v>8275528</v>
      </c>
      <c r="Z38" s="163">
        <f t="shared" si="34"/>
        <v>0.93767217650362711</v>
      </c>
      <c r="AA38" s="162">
        <f t="shared" si="29"/>
        <v>1231328</v>
      </c>
      <c r="AB38" s="163">
        <f t="shared" si="35"/>
        <v>0.13951762422287234</v>
      </c>
      <c r="AC38" s="162">
        <f t="shared" si="30"/>
        <v>1623844</v>
      </c>
      <c r="AD38" s="163">
        <f t="shared" si="36"/>
        <v>0.18399228880409271</v>
      </c>
      <c r="AE38" s="162">
        <f t="shared" si="31"/>
        <v>3217993</v>
      </c>
      <c r="AF38" s="163">
        <f t="shared" si="37"/>
        <v>0.36461993727571662</v>
      </c>
      <c r="AG38" s="162">
        <f t="shared" si="32"/>
        <v>2202363</v>
      </c>
      <c r="AH38" s="163">
        <f t="shared" si="38"/>
        <v>0.24954232620094546</v>
      </c>
    </row>
    <row r="39" spans="9:34" ht="24.95" customHeight="1">
      <c r="I39" s="289" t="s">
        <v>117</v>
      </c>
      <c r="J39" s="290"/>
      <c r="K39" s="161">
        <v>48626</v>
      </c>
      <c r="L39" s="161">
        <v>76674</v>
      </c>
      <c r="M39" s="161">
        <v>227543</v>
      </c>
      <c r="N39" s="161">
        <v>143270</v>
      </c>
      <c r="O39" s="161">
        <v>184031</v>
      </c>
      <c r="P39" s="161">
        <v>270101</v>
      </c>
      <c r="Q39" s="161">
        <v>232465</v>
      </c>
      <c r="R39" s="161">
        <v>146304</v>
      </c>
      <c r="S39" s="161">
        <v>285412</v>
      </c>
      <c r="T39" s="161">
        <v>144749</v>
      </c>
      <c r="U39" s="161">
        <v>112513</v>
      </c>
      <c r="V39" s="161">
        <v>682474</v>
      </c>
      <c r="X39" s="162">
        <v>2169926</v>
      </c>
      <c r="Y39" s="162">
        <f t="shared" si="33"/>
        <v>2554162</v>
      </c>
      <c r="Z39" s="163">
        <f t="shared" si="34"/>
        <v>1.1770733195509893</v>
      </c>
      <c r="AA39" s="162">
        <f t="shared" si="29"/>
        <v>352843</v>
      </c>
      <c r="AB39" s="163">
        <f t="shared" si="35"/>
        <v>0.16260600591909585</v>
      </c>
      <c r="AC39" s="162">
        <f t="shared" si="30"/>
        <v>597402</v>
      </c>
      <c r="AD39" s="163">
        <f t="shared" si="36"/>
        <v>0.27530984927596608</v>
      </c>
      <c r="AE39" s="162">
        <f t="shared" si="31"/>
        <v>664181</v>
      </c>
      <c r="AF39" s="163">
        <f t="shared" si="37"/>
        <v>0.30608463145747827</v>
      </c>
      <c r="AG39" s="162">
        <f t="shared" si="32"/>
        <v>939736</v>
      </c>
      <c r="AH39" s="163">
        <f t="shared" si="38"/>
        <v>0.43307283289844906</v>
      </c>
    </row>
    <row r="40" spans="9:34" ht="24.95" customHeight="1">
      <c r="I40" s="289" t="s">
        <v>118</v>
      </c>
      <c r="J40" s="290"/>
      <c r="K40" s="161">
        <v>1924</v>
      </c>
      <c r="L40" s="161">
        <v>6022</v>
      </c>
      <c r="M40" s="161">
        <v>56213</v>
      </c>
      <c r="N40" s="161">
        <v>29612</v>
      </c>
      <c r="O40" s="161">
        <v>45942</v>
      </c>
      <c r="P40" s="161">
        <v>103487</v>
      </c>
      <c r="Q40" s="161">
        <v>60543</v>
      </c>
      <c r="R40" s="161">
        <v>74991</v>
      </c>
      <c r="S40" s="161">
        <v>39647</v>
      </c>
      <c r="T40" s="161">
        <v>87673</v>
      </c>
      <c r="U40" s="161">
        <v>80208</v>
      </c>
      <c r="V40" s="161">
        <v>224284</v>
      </c>
      <c r="X40" s="162">
        <v>812683</v>
      </c>
      <c r="Y40" s="162">
        <f t="shared" si="33"/>
        <v>810546</v>
      </c>
      <c r="Z40" s="163">
        <f t="shared" si="34"/>
        <v>0.99737043841202533</v>
      </c>
      <c r="AA40" s="162">
        <f t="shared" si="29"/>
        <v>64159</v>
      </c>
      <c r="AB40" s="163">
        <f t="shared" si="35"/>
        <v>7.8947141751457825E-2</v>
      </c>
      <c r="AC40" s="162">
        <f t="shared" si="30"/>
        <v>179041</v>
      </c>
      <c r="AD40" s="163">
        <f t="shared" si="36"/>
        <v>0.22030853358566624</v>
      </c>
      <c r="AE40" s="162">
        <f t="shared" si="31"/>
        <v>175181</v>
      </c>
      <c r="AF40" s="163">
        <f t="shared" si="37"/>
        <v>0.21555883413335827</v>
      </c>
      <c r="AG40" s="162">
        <f t="shared" si="32"/>
        <v>392165</v>
      </c>
      <c r="AH40" s="163">
        <f t="shared" si="38"/>
        <v>0.48255592894154303</v>
      </c>
    </row>
    <row r="41" spans="9:34" ht="24.95" customHeight="1">
      <c r="I41" s="284" t="s">
        <v>58</v>
      </c>
      <c r="J41" s="285"/>
      <c r="K41" s="164">
        <f>SUM(K34:K40)</f>
        <v>520505</v>
      </c>
      <c r="L41" s="164">
        <f t="shared" ref="L41:V41" si="39">SUM(L34:L40)</f>
        <v>1421610</v>
      </c>
      <c r="M41" s="164">
        <f t="shared" si="39"/>
        <v>2024509</v>
      </c>
      <c r="N41" s="164">
        <f t="shared" si="39"/>
        <v>2481174</v>
      </c>
      <c r="O41" s="164">
        <f t="shared" si="39"/>
        <v>2281886</v>
      </c>
      <c r="P41" s="164">
        <f t="shared" si="39"/>
        <v>2827080</v>
      </c>
      <c r="Q41" s="164">
        <f t="shared" si="39"/>
        <v>3099477</v>
      </c>
      <c r="R41" s="164">
        <f t="shared" si="39"/>
        <v>3991805</v>
      </c>
      <c r="S41" s="164">
        <f t="shared" si="39"/>
        <v>4393205</v>
      </c>
      <c r="T41" s="164">
        <f t="shared" si="39"/>
        <v>2132709</v>
      </c>
      <c r="U41" s="164">
        <f t="shared" si="39"/>
        <v>3184478</v>
      </c>
      <c r="V41" s="164">
        <f t="shared" si="39"/>
        <v>5008682</v>
      </c>
      <c r="X41" s="164">
        <f>SUM(X34:X40)</f>
        <v>34990180</v>
      </c>
      <c r="Y41" s="162">
        <f>SUM(Y34:Y40)</f>
        <v>33367120</v>
      </c>
      <c r="Z41" s="163">
        <f t="shared" si="34"/>
        <v>0.9536138425123849</v>
      </c>
      <c r="AA41" s="162">
        <f>SUM(AA34:AA40)</f>
        <v>3966624</v>
      </c>
      <c r="AB41" s="163">
        <f t="shared" si="35"/>
        <v>0.11336392096296732</v>
      </c>
      <c r="AC41" s="162">
        <f>SUM(AC34:AC40)</f>
        <v>7590140</v>
      </c>
      <c r="AD41" s="163">
        <f t="shared" si="36"/>
        <v>0.21692200497396699</v>
      </c>
      <c r="AE41" s="162">
        <f>SUM(AE34:AE40)</f>
        <v>11484487</v>
      </c>
      <c r="AF41" s="163">
        <f t="shared" si="37"/>
        <v>0.32822028923543689</v>
      </c>
      <c r="AG41" s="162">
        <f>SUM(AG34:AG40)</f>
        <v>10325869</v>
      </c>
      <c r="AH41" s="163">
        <f t="shared" si="38"/>
        <v>0.29510762734001367</v>
      </c>
    </row>
    <row r="42" spans="9:34" ht="24.95" customHeight="1"/>
    <row r="43" spans="9:34" ht="24.95" customHeight="1">
      <c r="I43" s="291" t="s">
        <v>119</v>
      </c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159"/>
    </row>
    <row r="44" spans="9:34" ht="24.95" customHeight="1">
      <c r="I44" s="256" t="s">
        <v>31</v>
      </c>
      <c r="J44" s="257"/>
      <c r="K44" s="153" t="s">
        <v>97</v>
      </c>
      <c r="L44" s="153" t="s">
        <v>98</v>
      </c>
      <c r="M44" s="153" t="s">
        <v>99</v>
      </c>
      <c r="N44" s="153" t="s">
        <v>100</v>
      </c>
      <c r="O44" s="153" t="s">
        <v>101</v>
      </c>
      <c r="P44" s="153" t="s">
        <v>102</v>
      </c>
      <c r="Q44" s="153" t="s">
        <v>103</v>
      </c>
      <c r="R44" s="153" t="s">
        <v>104</v>
      </c>
      <c r="S44" s="153" t="s">
        <v>105</v>
      </c>
      <c r="T44" s="153" t="s">
        <v>106</v>
      </c>
      <c r="U44" s="153" t="s">
        <v>107</v>
      </c>
      <c r="V44" s="153" t="s">
        <v>108</v>
      </c>
      <c r="X44" s="160" t="s">
        <v>32</v>
      </c>
      <c r="Y44" s="160" t="s">
        <v>135</v>
      </c>
      <c r="Z44" s="160" t="s">
        <v>136</v>
      </c>
      <c r="AA44" s="293" t="s">
        <v>109</v>
      </c>
      <c r="AB44" s="294"/>
      <c r="AC44" s="293" t="s">
        <v>110</v>
      </c>
      <c r="AD44" s="294"/>
      <c r="AE44" s="293" t="s">
        <v>111</v>
      </c>
      <c r="AF44" s="294"/>
      <c r="AG44" s="293" t="s">
        <v>137</v>
      </c>
      <c r="AH44" s="294"/>
    </row>
    <row r="45" spans="9:34" ht="24.95" customHeight="1">
      <c r="I45" s="289" t="s">
        <v>112</v>
      </c>
      <c r="J45" s="290"/>
      <c r="K45" s="161">
        <v>113057</v>
      </c>
      <c r="L45" s="161">
        <v>256451</v>
      </c>
      <c r="M45" s="161">
        <v>270907</v>
      </c>
      <c r="N45" s="161">
        <v>265862</v>
      </c>
      <c r="O45" s="161">
        <v>305632</v>
      </c>
      <c r="P45" s="161">
        <v>281227</v>
      </c>
      <c r="Q45" s="161">
        <v>333998</v>
      </c>
      <c r="R45" s="161">
        <v>271247</v>
      </c>
      <c r="S45" s="161">
        <v>314608</v>
      </c>
      <c r="T45" s="161">
        <v>249697</v>
      </c>
      <c r="U45" s="161">
        <v>324536</v>
      </c>
      <c r="V45" s="161">
        <v>321844</v>
      </c>
      <c r="X45" s="162">
        <v>3299016</v>
      </c>
      <c r="Y45" s="162">
        <f>AA45+AC45+AE45+AG45</f>
        <v>3309066</v>
      </c>
      <c r="Z45" s="163">
        <f>Y45/X45</f>
        <v>1.0030463629154875</v>
      </c>
      <c r="AA45" s="162">
        <f t="shared" ref="AA45:AA51" si="40">K45+L45+M45</f>
        <v>640415</v>
      </c>
      <c r="AB45" s="163">
        <f>AA45/$X45</f>
        <v>0.19412303547482038</v>
      </c>
      <c r="AC45" s="162">
        <f t="shared" ref="AC45:AC51" si="41">N45+O45+P45</f>
        <v>852721</v>
      </c>
      <c r="AD45" s="163">
        <f>AC45/$X45</f>
        <v>0.25847737628432238</v>
      </c>
      <c r="AE45" s="162">
        <f t="shared" ref="AE45:AE51" si="42">Q45+R45+S45</f>
        <v>919853</v>
      </c>
      <c r="AF45" s="163">
        <f>AE45/$X45</f>
        <v>0.27882647431840279</v>
      </c>
      <c r="AG45" s="162">
        <f t="shared" ref="AG45:AG51" si="43">T45+U45+V45</f>
        <v>896077</v>
      </c>
      <c r="AH45" s="163">
        <f>AG45/$X45</f>
        <v>0.27161947683794196</v>
      </c>
    </row>
    <row r="46" spans="9:34" ht="24.95" customHeight="1">
      <c r="I46" s="289" t="s">
        <v>113</v>
      </c>
      <c r="J46" s="290"/>
      <c r="K46" s="161">
        <v>0</v>
      </c>
      <c r="L46" s="161">
        <v>560910</v>
      </c>
      <c r="M46" s="161">
        <v>5900</v>
      </c>
      <c r="N46" s="161">
        <v>117061</v>
      </c>
      <c r="O46" s="161">
        <v>105868</v>
      </c>
      <c r="P46" s="161">
        <v>307845</v>
      </c>
      <c r="Q46" s="161">
        <v>88610</v>
      </c>
      <c r="R46" s="161">
        <v>149368</v>
      </c>
      <c r="S46" s="161">
        <v>207153</v>
      </c>
      <c r="T46" s="161">
        <v>98317</v>
      </c>
      <c r="U46" s="161">
        <v>342677</v>
      </c>
      <c r="V46" s="161">
        <v>182655</v>
      </c>
      <c r="X46" s="162">
        <v>2176001</v>
      </c>
      <c r="Y46" s="162">
        <f t="shared" ref="Y46:Y51" si="44">AA46+AC46+AE46+AG46</f>
        <v>2166364</v>
      </c>
      <c r="Z46" s="163">
        <f t="shared" ref="Z46:Z52" si="45">Y46/X46</f>
        <v>0.99557123365292566</v>
      </c>
      <c r="AA46" s="162">
        <f t="shared" si="40"/>
        <v>566810</v>
      </c>
      <c r="AB46" s="163">
        <f t="shared" ref="AB46:AB52" si="46">AA46/$X46</f>
        <v>0.26048241705771275</v>
      </c>
      <c r="AC46" s="162">
        <f t="shared" si="41"/>
        <v>530774</v>
      </c>
      <c r="AD46" s="163">
        <f t="shared" ref="AD46:AD52" si="47">AC46/$X46</f>
        <v>0.2439217629036016</v>
      </c>
      <c r="AE46" s="162">
        <f t="shared" si="42"/>
        <v>445131</v>
      </c>
      <c r="AF46" s="163">
        <f t="shared" ref="AF46:AF52" si="48">AE46/$X46</f>
        <v>0.20456378466737837</v>
      </c>
      <c r="AG46" s="162">
        <f t="shared" si="43"/>
        <v>623649</v>
      </c>
      <c r="AH46" s="163">
        <f t="shared" ref="AH46:AH52" si="49">AG46/$X46</f>
        <v>0.286603269024233</v>
      </c>
    </row>
    <row r="47" spans="9:34" ht="24.95" customHeight="1">
      <c r="I47" s="289" t="s">
        <v>114</v>
      </c>
      <c r="J47" s="290"/>
      <c r="K47" s="161">
        <v>163610</v>
      </c>
      <c r="L47" s="161">
        <v>215449</v>
      </c>
      <c r="M47" s="161">
        <v>205118</v>
      </c>
      <c r="N47" s="161">
        <v>158853</v>
      </c>
      <c r="O47" s="161">
        <v>137435</v>
      </c>
      <c r="P47" s="161">
        <v>126521</v>
      </c>
      <c r="Q47" s="161">
        <v>147475</v>
      </c>
      <c r="R47" s="161">
        <v>153671</v>
      </c>
      <c r="S47" s="161">
        <v>163709</v>
      </c>
      <c r="T47" s="161">
        <v>128617</v>
      </c>
      <c r="U47" s="161">
        <v>92423</v>
      </c>
      <c r="V47" s="161">
        <v>80832</v>
      </c>
      <c r="X47" s="162">
        <v>1725866</v>
      </c>
      <c r="Y47" s="162">
        <f t="shared" si="44"/>
        <v>1773713</v>
      </c>
      <c r="Z47" s="163">
        <f t="shared" si="45"/>
        <v>1.0277234733171636</v>
      </c>
      <c r="AA47" s="162">
        <f t="shared" si="40"/>
        <v>584177</v>
      </c>
      <c r="AB47" s="163">
        <f t="shared" si="46"/>
        <v>0.33848340485298395</v>
      </c>
      <c r="AC47" s="162">
        <f t="shared" si="41"/>
        <v>422809</v>
      </c>
      <c r="AD47" s="163">
        <f t="shared" si="47"/>
        <v>0.24498367775945526</v>
      </c>
      <c r="AE47" s="162">
        <f t="shared" si="42"/>
        <v>464855</v>
      </c>
      <c r="AF47" s="163">
        <f t="shared" si="48"/>
        <v>0.26934593995130562</v>
      </c>
      <c r="AG47" s="162">
        <f t="shared" si="43"/>
        <v>301872</v>
      </c>
      <c r="AH47" s="163">
        <f t="shared" si="49"/>
        <v>0.17491045075341885</v>
      </c>
    </row>
    <row r="48" spans="9:34" ht="24.95" customHeight="1">
      <c r="I48" s="289" t="s">
        <v>115</v>
      </c>
      <c r="J48" s="290"/>
      <c r="K48" s="161">
        <v>65038</v>
      </c>
      <c r="L48" s="161">
        <v>197810</v>
      </c>
      <c r="M48" s="161">
        <v>95218</v>
      </c>
      <c r="N48" s="161">
        <v>104629</v>
      </c>
      <c r="O48" s="161">
        <v>100155</v>
      </c>
      <c r="P48" s="161">
        <v>138393</v>
      </c>
      <c r="Q48" s="161">
        <v>241461</v>
      </c>
      <c r="R48" s="161">
        <v>357538</v>
      </c>
      <c r="S48" s="161">
        <v>473216</v>
      </c>
      <c r="T48" s="161">
        <v>82458</v>
      </c>
      <c r="U48" s="161">
        <v>353790</v>
      </c>
      <c r="V48" s="161">
        <v>47576</v>
      </c>
      <c r="X48" s="162">
        <v>2257283</v>
      </c>
      <c r="Y48" s="162">
        <f t="shared" si="44"/>
        <v>2257282</v>
      </c>
      <c r="Z48" s="163">
        <f t="shared" si="45"/>
        <v>0.99999955698953125</v>
      </c>
      <c r="AA48" s="162">
        <f t="shared" si="40"/>
        <v>358066</v>
      </c>
      <c r="AB48" s="163">
        <f t="shared" si="46"/>
        <v>0.15862698651431831</v>
      </c>
      <c r="AC48" s="162">
        <f t="shared" si="41"/>
        <v>343177</v>
      </c>
      <c r="AD48" s="163">
        <f t="shared" si="47"/>
        <v>0.15203100364464714</v>
      </c>
      <c r="AE48" s="162">
        <f t="shared" si="42"/>
        <v>1072215</v>
      </c>
      <c r="AF48" s="163">
        <f t="shared" si="48"/>
        <v>0.47500246978336347</v>
      </c>
      <c r="AG48" s="162">
        <f t="shared" si="43"/>
        <v>483824</v>
      </c>
      <c r="AH48" s="163">
        <f t="shared" si="49"/>
        <v>0.21433909704720233</v>
      </c>
    </row>
    <row r="49" spans="9:34" ht="24.95" customHeight="1">
      <c r="I49" s="289" t="s">
        <v>116</v>
      </c>
      <c r="J49" s="290"/>
      <c r="K49" s="161">
        <v>126810</v>
      </c>
      <c r="L49" s="161">
        <v>56417</v>
      </c>
      <c r="M49" s="161">
        <v>143415</v>
      </c>
      <c r="N49" s="161">
        <v>410462</v>
      </c>
      <c r="O49" s="161">
        <v>119142</v>
      </c>
      <c r="P49" s="161">
        <v>102235</v>
      </c>
      <c r="Q49" s="161">
        <v>264631</v>
      </c>
      <c r="R49" s="161">
        <v>157364</v>
      </c>
      <c r="S49" s="161">
        <v>132972</v>
      </c>
      <c r="T49" s="161">
        <v>142290</v>
      </c>
      <c r="U49" s="161">
        <v>504878</v>
      </c>
      <c r="V49" s="161">
        <v>455589</v>
      </c>
      <c r="X49" s="162">
        <v>2890191</v>
      </c>
      <c r="Y49" s="162">
        <f t="shared" si="44"/>
        <v>2616205</v>
      </c>
      <c r="Z49" s="163">
        <f t="shared" si="45"/>
        <v>0.90520142094415212</v>
      </c>
      <c r="AA49" s="162">
        <f t="shared" si="40"/>
        <v>326642</v>
      </c>
      <c r="AB49" s="163">
        <f t="shared" si="46"/>
        <v>0.11301744417583474</v>
      </c>
      <c r="AC49" s="162">
        <f t="shared" si="41"/>
        <v>631839</v>
      </c>
      <c r="AD49" s="163">
        <f t="shared" si="47"/>
        <v>0.21861496350933207</v>
      </c>
      <c r="AE49" s="162">
        <f t="shared" si="42"/>
        <v>554967</v>
      </c>
      <c r="AF49" s="163">
        <f t="shared" si="48"/>
        <v>0.19201741338202216</v>
      </c>
      <c r="AG49" s="162">
        <f t="shared" si="43"/>
        <v>1102757</v>
      </c>
      <c r="AH49" s="163">
        <f t="shared" si="49"/>
        <v>0.38155159987696313</v>
      </c>
    </row>
    <row r="50" spans="9:34" ht="24.95" customHeight="1">
      <c r="I50" s="289" t="s">
        <v>117</v>
      </c>
      <c r="J50" s="290"/>
      <c r="K50" s="161">
        <v>48626</v>
      </c>
      <c r="L50" s="161">
        <v>53527</v>
      </c>
      <c r="M50" s="161">
        <v>72881</v>
      </c>
      <c r="N50" s="161">
        <v>56928</v>
      </c>
      <c r="O50" s="161">
        <v>43896</v>
      </c>
      <c r="P50" s="161">
        <v>52878</v>
      </c>
      <c r="Q50" s="161">
        <v>63963</v>
      </c>
      <c r="R50" s="161">
        <v>52516</v>
      </c>
      <c r="S50" s="161">
        <v>62982</v>
      </c>
      <c r="T50" s="161">
        <v>53884</v>
      </c>
      <c r="U50" s="161">
        <v>33633</v>
      </c>
      <c r="V50" s="161">
        <v>112596</v>
      </c>
      <c r="X50" s="162">
        <v>717509</v>
      </c>
      <c r="Y50" s="162">
        <f t="shared" si="44"/>
        <v>708310</v>
      </c>
      <c r="Z50" s="163">
        <f t="shared" si="45"/>
        <v>0.98717925489436364</v>
      </c>
      <c r="AA50" s="162">
        <f t="shared" si="40"/>
        <v>175034</v>
      </c>
      <c r="AB50" s="163">
        <f t="shared" si="46"/>
        <v>0.24394676582454017</v>
      </c>
      <c r="AC50" s="162">
        <f t="shared" si="41"/>
        <v>153702</v>
      </c>
      <c r="AD50" s="163">
        <f t="shared" si="47"/>
        <v>0.21421612829943595</v>
      </c>
      <c r="AE50" s="162">
        <f t="shared" si="42"/>
        <v>179461</v>
      </c>
      <c r="AF50" s="163">
        <f t="shared" si="48"/>
        <v>0.25011672327455126</v>
      </c>
      <c r="AG50" s="162">
        <f t="shared" si="43"/>
        <v>200113</v>
      </c>
      <c r="AH50" s="163">
        <f t="shared" si="49"/>
        <v>0.27889963749583629</v>
      </c>
    </row>
    <row r="51" spans="9:34" ht="24.95" customHeight="1">
      <c r="I51" s="289" t="s">
        <v>118</v>
      </c>
      <c r="J51" s="290"/>
      <c r="K51" s="161">
        <v>1604</v>
      </c>
      <c r="L51" s="161">
        <v>22</v>
      </c>
      <c r="M51" s="161">
        <v>41456</v>
      </c>
      <c r="N51" s="161">
        <v>1524</v>
      </c>
      <c r="O51" s="161">
        <v>15865</v>
      </c>
      <c r="P51" s="161">
        <v>53125</v>
      </c>
      <c r="Q51" s="161">
        <v>33019</v>
      </c>
      <c r="R51" s="161">
        <v>28722</v>
      </c>
      <c r="S51" s="161">
        <v>0</v>
      </c>
      <c r="T51" s="161">
        <v>58674</v>
      </c>
      <c r="U51" s="161">
        <v>29850</v>
      </c>
      <c r="V51" s="161">
        <v>53703</v>
      </c>
      <c r="X51" s="162">
        <v>331602</v>
      </c>
      <c r="Y51" s="162">
        <f t="shared" si="44"/>
        <v>317564</v>
      </c>
      <c r="Z51" s="163">
        <f t="shared" si="45"/>
        <v>0.95766611781593602</v>
      </c>
      <c r="AA51" s="162">
        <f t="shared" si="40"/>
        <v>43082</v>
      </c>
      <c r="AB51" s="163">
        <f t="shared" si="46"/>
        <v>0.12992080868028541</v>
      </c>
      <c r="AC51" s="162">
        <f t="shared" si="41"/>
        <v>70514</v>
      </c>
      <c r="AD51" s="163">
        <f t="shared" si="47"/>
        <v>0.21264648584749188</v>
      </c>
      <c r="AE51" s="162">
        <f t="shared" si="42"/>
        <v>61741</v>
      </c>
      <c r="AF51" s="163">
        <f t="shared" si="48"/>
        <v>0.18619007122996845</v>
      </c>
      <c r="AG51" s="162">
        <f t="shared" si="43"/>
        <v>142227</v>
      </c>
      <c r="AH51" s="163">
        <f t="shared" si="49"/>
        <v>0.42890875205819023</v>
      </c>
    </row>
    <row r="52" spans="9:34" ht="24.95" customHeight="1">
      <c r="I52" s="284" t="s">
        <v>58</v>
      </c>
      <c r="J52" s="285"/>
      <c r="K52" s="164">
        <f>SUM(K45:K51)</f>
        <v>518745</v>
      </c>
      <c r="L52" s="164">
        <f t="shared" ref="L52:V52" si="50">SUM(L45:L51)</f>
        <v>1340586</v>
      </c>
      <c r="M52" s="164">
        <f t="shared" si="50"/>
        <v>834895</v>
      </c>
      <c r="N52" s="164">
        <f t="shared" si="50"/>
        <v>1115319</v>
      </c>
      <c r="O52" s="164">
        <f t="shared" si="50"/>
        <v>827993</v>
      </c>
      <c r="P52" s="164">
        <f t="shared" si="50"/>
        <v>1062224</v>
      </c>
      <c r="Q52" s="164">
        <f t="shared" si="50"/>
        <v>1173157</v>
      </c>
      <c r="R52" s="164">
        <f t="shared" si="50"/>
        <v>1170426</v>
      </c>
      <c r="S52" s="164">
        <f t="shared" si="50"/>
        <v>1354640</v>
      </c>
      <c r="T52" s="164">
        <f t="shared" si="50"/>
        <v>813937</v>
      </c>
      <c r="U52" s="164">
        <f t="shared" si="50"/>
        <v>1681787</v>
      </c>
      <c r="V52" s="164">
        <f t="shared" si="50"/>
        <v>1254795</v>
      </c>
      <c r="X52" s="164">
        <f>SUM(X45:X51)</f>
        <v>13397468</v>
      </c>
      <c r="Y52" s="162">
        <f>SUM(Y45:Y51)</f>
        <v>13148504</v>
      </c>
      <c r="Z52" s="163">
        <f t="shared" si="45"/>
        <v>0.98141708567618902</v>
      </c>
      <c r="AA52" s="162">
        <f>SUM(AA45:AA51)</f>
        <v>2694226</v>
      </c>
      <c r="AB52" s="163">
        <f t="shared" si="46"/>
        <v>0.20109964061866017</v>
      </c>
      <c r="AC52" s="162">
        <f>SUM(AC45:AC51)</f>
        <v>3005536</v>
      </c>
      <c r="AD52" s="163">
        <f t="shared" si="47"/>
        <v>0.22433612082521862</v>
      </c>
      <c r="AE52" s="162">
        <f>SUM(AE45:AE51)</f>
        <v>3698223</v>
      </c>
      <c r="AF52" s="163">
        <f t="shared" si="48"/>
        <v>0.2760389500463819</v>
      </c>
      <c r="AG52" s="162">
        <f>SUM(AG45:AG51)</f>
        <v>3750519</v>
      </c>
      <c r="AH52" s="163">
        <f t="shared" si="49"/>
        <v>0.27994237418592827</v>
      </c>
    </row>
    <row r="53" spans="9:34" ht="24.95" customHeight="1"/>
    <row r="54" spans="9:34" ht="24.95" customHeight="1">
      <c r="I54" s="291" t="s">
        <v>48</v>
      </c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159"/>
    </row>
    <row r="55" spans="9:34" ht="24.95" customHeight="1">
      <c r="I55" s="256" t="s">
        <v>31</v>
      </c>
      <c r="J55" s="257"/>
      <c r="K55" s="153" t="s">
        <v>97</v>
      </c>
      <c r="L55" s="153" t="s">
        <v>98</v>
      </c>
      <c r="M55" s="153" t="s">
        <v>99</v>
      </c>
      <c r="N55" s="153" t="s">
        <v>100</v>
      </c>
      <c r="O55" s="153" t="s">
        <v>101</v>
      </c>
      <c r="P55" s="153" t="s">
        <v>102</v>
      </c>
      <c r="Q55" s="153" t="s">
        <v>103</v>
      </c>
      <c r="R55" s="153" t="s">
        <v>104</v>
      </c>
      <c r="S55" s="153" t="s">
        <v>105</v>
      </c>
      <c r="T55" s="153" t="s">
        <v>106</v>
      </c>
      <c r="U55" s="153" t="s">
        <v>107</v>
      </c>
      <c r="V55" s="153" t="s">
        <v>108</v>
      </c>
      <c r="X55" s="160" t="s">
        <v>32</v>
      </c>
      <c r="Y55" s="160" t="s">
        <v>135</v>
      </c>
      <c r="Z55" s="160" t="s">
        <v>136</v>
      </c>
      <c r="AA55" s="293" t="s">
        <v>109</v>
      </c>
      <c r="AB55" s="294"/>
      <c r="AC55" s="293" t="s">
        <v>110</v>
      </c>
      <c r="AD55" s="294"/>
      <c r="AE55" s="293" t="s">
        <v>111</v>
      </c>
      <c r="AF55" s="294"/>
      <c r="AG55" s="293" t="s">
        <v>137</v>
      </c>
      <c r="AH55" s="294"/>
    </row>
    <row r="56" spans="9:34" ht="24.95" customHeight="1">
      <c r="I56" s="286" t="s">
        <v>112</v>
      </c>
      <c r="J56" s="287"/>
      <c r="K56" s="161">
        <v>0</v>
      </c>
      <c r="L56" s="161">
        <v>0</v>
      </c>
      <c r="M56" s="161">
        <v>0</v>
      </c>
      <c r="N56" s="161">
        <v>0</v>
      </c>
      <c r="O56" s="161">
        <v>15180</v>
      </c>
      <c r="P56" s="161">
        <v>21770</v>
      </c>
      <c r="Q56" s="161">
        <v>34823</v>
      </c>
      <c r="R56" s="161">
        <v>127776</v>
      </c>
      <c r="S56" s="161">
        <v>228569</v>
      </c>
      <c r="T56" s="161">
        <v>31092</v>
      </c>
      <c r="U56" s="161">
        <v>22400</v>
      </c>
      <c r="V56" s="161">
        <v>218196</v>
      </c>
      <c r="X56" s="162">
        <v>1789844</v>
      </c>
      <c r="Y56" s="162">
        <f>AA56+AC56+AE56+AG56</f>
        <v>699806</v>
      </c>
      <c r="Z56" s="163">
        <f>Y56/X56</f>
        <v>0.39098714748324437</v>
      </c>
      <c r="AA56" s="162">
        <f t="shared" ref="AA56:AA62" si="51">K56+L56+M56</f>
        <v>0</v>
      </c>
      <c r="AB56" s="163">
        <f>AA56/$X56</f>
        <v>0</v>
      </c>
      <c r="AC56" s="162">
        <f t="shared" ref="AC56:AC62" si="52">N56+O56+P56</f>
        <v>36950</v>
      </c>
      <c r="AD56" s="163">
        <f>AC56/$X56</f>
        <v>2.0644257264878951E-2</v>
      </c>
      <c r="AE56" s="162">
        <f t="shared" ref="AE56:AE62" si="53">Q56+R56+S56</f>
        <v>391168</v>
      </c>
      <c r="AF56" s="163">
        <f>AE56/$X56</f>
        <v>0.21854865563702758</v>
      </c>
      <c r="AG56" s="162">
        <f t="shared" ref="AG56:AG62" si="54">T56+U56+V56</f>
        <v>271688</v>
      </c>
      <c r="AH56" s="163">
        <f>AG56/$X56</f>
        <v>0.15179423458133781</v>
      </c>
    </row>
    <row r="57" spans="9:34" ht="24.95" customHeight="1">
      <c r="I57" s="286" t="s">
        <v>113</v>
      </c>
      <c r="J57" s="287"/>
      <c r="K57" s="161">
        <v>0</v>
      </c>
      <c r="L57" s="161">
        <v>0</v>
      </c>
      <c r="M57" s="161">
        <v>0</v>
      </c>
      <c r="N57" s="161">
        <v>0</v>
      </c>
      <c r="O57" s="161">
        <v>0</v>
      </c>
      <c r="P57" s="161">
        <v>0</v>
      </c>
      <c r="Q57" s="161">
        <v>200</v>
      </c>
      <c r="R57" s="161">
        <v>13000</v>
      </c>
      <c r="S57" s="161">
        <v>0</v>
      </c>
      <c r="T57" s="161">
        <v>29623</v>
      </c>
      <c r="U57" s="161">
        <v>31149</v>
      </c>
      <c r="V57" s="161">
        <v>107169</v>
      </c>
      <c r="X57" s="162">
        <v>634855</v>
      </c>
      <c r="Y57" s="162">
        <f t="shared" ref="Y57:Y62" si="55">AA57+AC57+AE57+AG57</f>
        <v>181141</v>
      </c>
      <c r="Z57" s="163">
        <f t="shared" ref="Z57:Z63" si="56">Y57/X57</f>
        <v>0.28532657063423933</v>
      </c>
      <c r="AA57" s="162">
        <f t="shared" si="51"/>
        <v>0</v>
      </c>
      <c r="AB57" s="163">
        <f t="shared" ref="AB57:AB63" si="57">AA57/$X57</f>
        <v>0</v>
      </c>
      <c r="AC57" s="162">
        <f t="shared" si="52"/>
        <v>0</v>
      </c>
      <c r="AD57" s="163">
        <f t="shared" ref="AD57:AD63" si="58">AC57/$X57</f>
        <v>0</v>
      </c>
      <c r="AE57" s="162">
        <f t="shared" si="53"/>
        <v>13200</v>
      </c>
      <c r="AF57" s="163">
        <f t="shared" ref="AF57:AF63" si="59">AE57/$X57</f>
        <v>2.0792149388443031E-2</v>
      </c>
      <c r="AG57" s="162">
        <f t="shared" si="54"/>
        <v>167941</v>
      </c>
      <c r="AH57" s="163">
        <f t="shared" ref="AH57:AH63" si="60">AG57/$X57</f>
        <v>0.26453442124579629</v>
      </c>
    </row>
    <row r="58" spans="9:34" ht="24.95" customHeight="1">
      <c r="I58" s="286" t="s">
        <v>114</v>
      </c>
      <c r="J58" s="287"/>
      <c r="K58" s="161">
        <v>0</v>
      </c>
      <c r="L58" s="161">
        <v>0</v>
      </c>
      <c r="M58" s="161">
        <v>0</v>
      </c>
      <c r="N58" s="161">
        <v>0</v>
      </c>
      <c r="O58" s="161">
        <v>0</v>
      </c>
      <c r="P58" s="161">
        <v>8340</v>
      </c>
      <c r="Q58" s="161">
        <v>23298</v>
      </c>
      <c r="R58" s="161">
        <v>27672</v>
      </c>
      <c r="S58" s="161">
        <v>78673</v>
      </c>
      <c r="T58" s="161">
        <v>184331</v>
      </c>
      <c r="U58" s="161">
        <v>0</v>
      </c>
      <c r="V58" s="161">
        <v>6000</v>
      </c>
      <c r="X58" s="162">
        <v>766923</v>
      </c>
      <c r="Y58" s="162">
        <f t="shared" si="55"/>
        <v>328314</v>
      </c>
      <c r="Z58" s="163">
        <f t="shared" si="56"/>
        <v>0.42809252037036311</v>
      </c>
      <c r="AA58" s="162">
        <f t="shared" si="51"/>
        <v>0</v>
      </c>
      <c r="AB58" s="163">
        <f t="shared" si="57"/>
        <v>0</v>
      </c>
      <c r="AC58" s="162">
        <f t="shared" si="52"/>
        <v>8340</v>
      </c>
      <c r="AD58" s="163">
        <f t="shared" si="58"/>
        <v>1.0874624962349545E-2</v>
      </c>
      <c r="AE58" s="162">
        <f t="shared" si="53"/>
        <v>129643</v>
      </c>
      <c r="AF58" s="163">
        <f t="shared" si="59"/>
        <v>0.16904304604243189</v>
      </c>
      <c r="AG58" s="162">
        <f t="shared" si="54"/>
        <v>190331</v>
      </c>
      <c r="AH58" s="163">
        <f t="shared" si="60"/>
        <v>0.24817484936558168</v>
      </c>
    </row>
    <row r="59" spans="9:34" ht="24.95" customHeight="1">
      <c r="I59" s="286" t="s">
        <v>115</v>
      </c>
      <c r="J59" s="287"/>
      <c r="K59" s="161">
        <v>0</v>
      </c>
      <c r="L59" s="161">
        <v>0</v>
      </c>
      <c r="M59" s="161">
        <v>0</v>
      </c>
      <c r="N59" s="161">
        <v>0</v>
      </c>
      <c r="O59" s="161">
        <v>0</v>
      </c>
      <c r="P59" s="161">
        <v>4757</v>
      </c>
      <c r="Q59" s="161">
        <v>32831</v>
      </c>
      <c r="R59" s="161">
        <v>3690</v>
      </c>
      <c r="S59" s="161">
        <v>50249</v>
      </c>
      <c r="T59" s="161">
        <v>35000</v>
      </c>
      <c r="U59" s="161">
        <v>0</v>
      </c>
      <c r="V59" s="161">
        <v>395350</v>
      </c>
      <c r="X59" s="162">
        <v>833045</v>
      </c>
      <c r="Y59" s="162">
        <f t="shared" si="55"/>
        <v>521877</v>
      </c>
      <c r="Z59" s="163">
        <f t="shared" si="56"/>
        <v>0.62646915832878181</v>
      </c>
      <c r="AA59" s="162">
        <f t="shared" si="51"/>
        <v>0</v>
      </c>
      <c r="AB59" s="163">
        <f t="shared" si="57"/>
        <v>0</v>
      </c>
      <c r="AC59" s="162">
        <f t="shared" si="52"/>
        <v>4757</v>
      </c>
      <c r="AD59" s="163">
        <f t="shared" si="58"/>
        <v>5.7103757900233481E-3</v>
      </c>
      <c r="AE59" s="162">
        <f t="shared" si="53"/>
        <v>86770</v>
      </c>
      <c r="AF59" s="163">
        <f t="shared" si="59"/>
        <v>0.10416003937362327</v>
      </c>
      <c r="AG59" s="162">
        <f t="shared" si="54"/>
        <v>430350</v>
      </c>
      <c r="AH59" s="163">
        <f t="shared" si="60"/>
        <v>0.5165987431651351</v>
      </c>
    </row>
    <row r="60" spans="9:34" ht="24.95" customHeight="1">
      <c r="I60" s="286" t="s">
        <v>116</v>
      </c>
      <c r="J60" s="287"/>
      <c r="K60" s="161">
        <v>0</v>
      </c>
      <c r="L60" s="161">
        <v>0</v>
      </c>
      <c r="M60" s="161">
        <v>0</v>
      </c>
      <c r="N60" s="161">
        <v>480</v>
      </c>
      <c r="O60" s="161">
        <v>0</v>
      </c>
      <c r="P60" s="161">
        <v>4094</v>
      </c>
      <c r="Q60" s="161">
        <v>0</v>
      </c>
      <c r="R60" s="161">
        <v>0</v>
      </c>
      <c r="S60" s="161">
        <v>11494</v>
      </c>
      <c r="T60" s="161">
        <v>321034</v>
      </c>
      <c r="U60" s="161">
        <v>137774</v>
      </c>
      <c r="V60" s="161">
        <v>0</v>
      </c>
      <c r="X60" s="162">
        <v>727106</v>
      </c>
      <c r="Y60" s="162">
        <f t="shared" si="55"/>
        <v>474876</v>
      </c>
      <c r="Z60" s="163">
        <f t="shared" si="56"/>
        <v>0.65310422414338487</v>
      </c>
      <c r="AA60" s="162">
        <f t="shared" si="51"/>
        <v>0</v>
      </c>
      <c r="AB60" s="163">
        <f t="shared" si="57"/>
        <v>0</v>
      </c>
      <c r="AC60" s="162">
        <f t="shared" si="52"/>
        <v>4574</v>
      </c>
      <c r="AD60" s="163">
        <f t="shared" si="58"/>
        <v>6.2906921411733643E-3</v>
      </c>
      <c r="AE60" s="162">
        <f t="shared" si="53"/>
        <v>11494</v>
      </c>
      <c r="AF60" s="163">
        <f t="shared" si="59"/>
        <v>1.5807873955104208E-2</v>
      </c>
      <c r="AG60" s="162">
        <f t="shared" si="54"/>
        <v>458808</v>
      </c>
      <c r="AH60" s="163">
        <f t="shared" si="60"/>
        <v>0.63100565804710729</v>
      </c>
    </row>
    <row r="61" spans="9:34" ht="24.95" customHeight="1">
      <c r="I61" s="286" t="s">
        <v>117</v>
      </c>
      <c r="J61" s="287"/>
      <c r="K61" s="161">
        <v>0</v>
      </c>
      <c r="L61" s="161">
        <v>0</v>
      </c>
      <c r="M61" s="161">
        <v>0</v>
      </c>
      <c r="N61" s="161">
        <v>0</v>
      </c>
      <c r="O61" s="161">
        <v>0</v>
      </c>
      <c r="P61" s="161">
        <v>0</v>
      </c>
      <c r="Q61" s="161">
        <v>0</v>
      </c>
      <c r="R61" s="161">
        <v>0</v>
      </c>
      <c r="S61" s="161">
        <v>1180</v>
      </c>
      <c r="T61" s="161">
        <v>19670</v>
      </c>
      <c r="U61" s="161">
        <v>76150</v>
      </c>
      <c r="V61" s="161">
        <v>11540</v>
      </c>
      <c r="X61" s="162">
        <v>185900</v>
      </c>
      <c r="Y61" s="162">
        <f t="shared" si="55"/>
        <v>108540</v>
      </c>
      <c r="Z61" s="163">
        <f t="shared" si="56"/>
        <v>0.58386229155459923</v>
      </c>
      <c r="AA61" s="162">
        <f t="shared" si="51"/>
        <v>0</v>
      </c>
      <c r="AB61" s="163">
        <f t="shared" si="57"/>
        <v>0</v>
      </c>
      <c r="AC61" s="162">
        <f t="shared" si="52"/>
        <v>0</v>
      </c>
      <c r="AD61" s="163">
        <f t="shared" si="58"/>
        <v>0</v>
      </c>
      <c r="AE61" s="162">
        <f t="shared" si="53"/>
        <v>1180</v>
      </c>
      <c r="AF61" s="163">
        <f t="shared" si="59"/>
        <v>6.3474986551909631E-3</v>
      </c>
      <c r="AG61" s="162">
        <f t="shared" si="54"/>
        <v>107360</v>
      </c>
      <c r="AH61" s="163">
        <f t="shared" si="60"/>
        <v>0.57751479289940832</v>
      </c>
    </row>
    <row r="62" spans="9:34" ht="24.95" customHeight="1">
      <c r="I62" s="286" t="s">
        <v>118</v>
      </c>
      <c r="J62" s="287"/>
      <c r="K62" s="161">
        <v>0</v>
      </c>
      <c r="L62" s="161">
        <v>0</v>
      </c>
      <c r="M62" s="161">
        <v>0</v>
      </c>
      <c r="N62" s="161">
        <v>0</v>
      </c>
      <c r="O62" s="161">
        <v>0</v>
      </c>
      <c r="P62" s="161">
        <v>0</v>
      </c>
      <c r="Q62" s="161">
        <v>13483</v>
      </c>
      <c r="R62" s="161">
        <v>1880</v>
      </c>
      <c r="S62" s="161">
        <v>214976</v>
      </c>
      <c r="T62" s="161">
        <v>11628</v>
      </c>
      <c r="U62" s="161">
        <v>137038</v>
      </c>
      <c r="V62" s="161">
        <v>39192</v>
      </c>
      <c r="X62" s="162">
        <v>475300</v>
      </c>
      <c r="Y62" s="162">
        <f t="shared" si="55"/>
        <v>418197</v>
      </c>
      <c r="Z62" s="163">
        <f t="shared" si="56"/>
        <v>0.8798590363980644</v>
      </c>
      <c r="AA62" s="162">
        <f t="shared" si="51"/>
        <v>0</v>
      </c>
      <c r="AB62" s="163">
        <f t="shared" si="57"/>
        <v>0</v>
      </c>
      <c r="AC62" s="162">
        <f t="shared" si="52"/>
        <v>0</v>
      </c>
      <c r="AD62" s="163">
        <f t="shared" si="58"/>
        <v>0</v>
      </c>
      <c r="AE62" s="162">
        <f t="shared" si="53"/>
        <v>230339</v>
      </c>
      <c r="AF62" s="163">
        <f t="shared" si="59"/>
        <v>0.48461813591415948</v>
      </c>
      <c r="AG62" s="162">
        <f t="shared" si="54"/>
        <v>187858</v>
      </c>
      <c r="AH62" s="163">
        <f t="shared" si="60"/>
        <v>0.39524090048390492</v>
      </c>
    </row>
    <row r="63" spans="9:34" ht="24.95" customHeight="1">
      <c r="I63" s="165" t="s">
        <v>58</v>
      </c>
      <c r="J63" s="166"/>
      <c r="K63" s="164">
        <f>SUM(K56:K62)</f>
        <v>0</v>
      </c>
      <c r="L63" s="164">
        <f t="shared" ref="L63" si="61">SUM(L56:L62)</f>
        <v>0</v>
      </c>
      <c r="M63" s="164">
        <f t="shared" ref="M63" si="62">SUM(M56:M62)</f>
        <v>0</v>
      </c>
      <c r="N63" s="164">
        <f t="shared" ref="N63" si="63">SUM(N56:N62)</f>
        <v>480</v>
      </c>
      <c r="O63" s="164">
        <f t="shared" ref="O63" si="64">SUM(O56:O62)</f>
        <v>15180</v>
      </c>
      <c r="P63" s="164">
        <f t="shared" ref="P63" si="65">SUM(P56:P62)</f>
        <v>38961</v>
      </c>
      <c r="Q63" s="164">
        <f t="shared" ref="Q63" si="66">SUM(Q56:Q62)</f>
        <v>104635</v>
      </c>
      <c r="R63" s="164">
        <f t="shared" ref="R63" si="67">SUM(R56:R62)</f>
        <v>174018</v>
      </c>
      <c r="S63" s="164">
        <f t="shared" ref="S63" si="68">SUM(S56:S62)</f>
        <v>585141</v>
      </c>
      <c r="T63" s="164">
        <f t="shared" ref="T63" si="69">SUM(T56:T62)</f>
        <v>632378</v>
      </c>
      <c r="U63" s="164">
        <f t="shared" ref="U63" si="70">SUM(U56:U62)</f>
        <v>404511</v>
      </c>
      <c r="V63" s="164">
        <f t="shared" ref="V63" si="71">SUM(V56:V62)</f>
        <v>777447</v>
      </c>
      <c r="X63" s="164">
        <f>SUM(X56:X62)</f>
        <v>5412973</v>
      </c>
      <c r="Y63" s="162">
        <f>SUM(Y56:Y62)</f>
        <v>2732751</v>
      </c>
      <c r="Z63" s="163">
        <f t="shared" si="56"/>
        <v>0.5048521394804667</v>
      </c>
      <c r="AA63" s="162">
        <f>SUM(AA56:AA62)</f>
        <v>0</v>
      </c>
      <c r="AB63" s="163">
        <f t="shared" si="57"/>
        <v>0</v>
      </c>
      <c r="AC63" s="162">
        <f>SUM(AC56:AC62)</f>
        <v>54621</v>
      </c>
      <c r="AD63" s="163">
        <f t="shared" si="58"/>
        <v>1.0090757888502307E-2</v>
      </c>
      <c r="AE63" s="162">
        <f>SUM(AE56:AE62)</f>
        <v>863794</v>
      </c>
      <c r="AF63" s="163">
        <f t="shared" si="59"/>
        <v>0.15957847933104413</v>
      </c>
      <c r="AG63" s="162">
        <f>SUM(AG56:AG62)</f>
        <v>1814336</v>
      </c>
      <c r="AH63" s="163">
        <f t="shared" si="60"/>
        <v>0.33518290226092018</v>
      </c>
    </row>
  </sheetData>
  <mergeCells count="53">
    <mergeCell ref="AC55:AD55"/>
    <mergeCell ref="I45:J45"/>
    <mergeCell ref="I46:J46"/>
    <mergeCell ref="I47:J47"/>
    <mergeCell ref="I60:J60"/>
    <mergeCell ref="I48:J48"/>
    <mergeCell ref="I49:J49"/>
    <mergeCell ref="I50:J50"/>
    <mergeCell ref="I51:J51"/>
    <mergeCell ref="I52:J52"/>
    <mergeCell ref="I55:J55"/>
    <mergeCell ref="I56:J56"/>
    <mergeCell ref="I57:J57"/>
    <mergeCell ref="I58:J58"/>
    <mergeCell ref="I59:J59"/>
    <mergeCell ref="AE55:AF55"/>
    <mergeCell ref="AG55:AH55"/>
    <mergeCell ref="AA22:AB22"/>
    <mergeCell ref="AC22:AD22"/>
    <mergeCell ref="AE22:AF22"/>
    <mergeCell ref="AG22:AH22"/>
    <mergeCell ref="I32:AG32"/>
    <mergeCell ref="I33:J33"/>
    <mergeCell ref="AA33:AB33"/>
    <mergeCell ref="AC33:AD33"/>
    <mergeCell ref="AE33:AF33"/>
    <mergeCell ref="AG33:AH33"/>
    <mergeCell ref="I34:J34"/>
    <mergeCell ref="I54:AG54"/>
    <mergeCell ref="AE44:AF44"/>
    <mergeCell ref="AG44:AH44"/>
    <mergeCell ref="I61:J61"/>
    <mergeCell ref="I62:J62"/>
    <mergeCell ref="C13:M18"/>
    <mergeCell ref="I22:J22"/>
    <mergeCell ref="I35:J35"/>
    <mergeCell ref="I36:J36"/>
    <mergeCell ref="I37:J37"/>
    <mergeCell ref="I38:J38"/>
    <mergeCell ref="I39:J39"/>
    <mergeCell ref="I40:J40"/>
    <mergeCell ref="I41:J41"/>
    <mergeCell ref="I43:AG43"/>
    <mergeCell ref="I44:J44"/>
    <mergeCell ref="AA44:AB44"/>
    <mergeCell ref="AC44:AD44"/>
    <mergeCell ref="AA55:AB55"/>
    <mergeCell ref="C8:L10"/>
    <mergeCell ref="M8:N10"/>
    <mergeCell ref="C11:L11"/>
    <mergeCell ref="M11:N11"/>
    <mergeCell ref="I30:J30"/>
    <mergeCell ref="I21:AG2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1:M263"/>
  <sheetViews>
    <sheetView showGridLines="0" zoomScale="85" zoomScaleNormal="85" workbookViewId="0">
      <pane xSplit="4" ySplit="14" topLeftCell="E15" activePane="bottomRight" state="frozen"/>
      <selection pane="topRight" activeCell="E1" sqref="E1"/>
      <selection pane="bottomLeft" activeCell="A19" sqref="A19"/>
      <selection pane="bottomRight" activeCell="A12" sqref="A12"/>
    </sheetView>
  </sheetViews>
  <sheetFormatPr baseColWidth="10" defaultColWidth="9.140625" defaultRowHeight="12.75"/>
  <cols>
    <col min="1" max="2" width="9.7109375" customWidth="1"/>
    <col min="3" max="3" width="36.5703125" bestFit="1" customWidth="1"/>
    <col min="4" max="4" width="52.7109375" customWidth="1"/>
    <col min="5" max="5" width="17.140625" customWidth="1"/>
    <col min="6" max="7" width="15.7109375" customWidth="1"/>
    <col min="8" max="10" width="15.7109375" style="66" customWidth="1"/>
    <col min="11" max="13" width="15.7109375" customWidth="1"/>
    <col min="14" max="15" width="11.7109375" customWidth="1"/>
    <col min="16" max="16" width="10.7109375" customWidth="1"/>
    <col min="17" max="18" width="11.7109375" customWidth="1"/>
    <col min="19" max="19" width="10.7109375" customWidth="1"/>
    <col min="20" max="21" width="11.7109375" customWidth="1"/>
    <col min="22" max="22" width="10.7109375" customWidth="1"/>
    <col min="23" max="24" width="11.7109375" customWidth="1"/>
    <col min="25" max="25" width="10.7109375" customWidth="1"/>
    <col min="26" max="27" width="11.7109375" customWidth="1"/>
  </cols>
  <sheetData>
    <row r="1" spans="3:13">
      <c r="C1" s="1"/>
    </row>
    <row r="5" spans="3:13">
      <c r="C5" s="1"/>
    </row>
    <row r="7" spans="3:13" ht="13.5" thickBot="1">
      <c r="C7" s="139"/>
      <c r="D7" s="139"/>
      <c r="E7" s="139"/>
      <c r="F7" s="139"/>
      <c r="G7" s="139"/>
      <c r="H7" s="156"/>
      <c r="I7" s="156"/>
      <c r="J7" s="156"/>
      <c r="K7" s="139"/>
      <c r="L7" s="139"/>
      <c r="M7" s="139"/>
    </row>
    <row r="8" spans="3:13" ht="20.25" customHeight="1" thickTop="1">
      <c r="C8" s="240" t="s">
        <v>245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</row>
    <row r="9" spans="3:13" ht="12.75" customHeight="1"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</row>
    <row r="10" spans="3:13" ht="12.75" customHeight="1"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</row>
    <row r="11" spans="3:13" ht="12.75" customHeight="1">
      <c r="C11" s="60"/>
      <c r="D11" s="60"/>
      <c r="E11" s="60"/>
      <c r="F11" s="60"/>
      <c r="G11" s="82"/>
      <c r="H11" s="60"/>
      <c r="I11" s="60"/>
      <c r="J11" s="82"/>
    </row>
    <row r="12" spans="3:13">
      <c r="C12" s="223"/>
    </row>
    <row r="14" spans="3:13" ht="68.25" customHeight="1">
      <c r="C14" s="304" t="s">
        <v>140</v>
      </c>
      <c r="D14" s="305"/>
      <c r="E14" s="306"/>
      <c r="F14" s="183" t="s">
        <v>127</v>
      </c>
      <c r="G14" s="183" t="s">
        <v>128</v>
      </c>
      <c r="H14" s="183" t="s">
        <v>129</v>
      </c>
      <c r="I14" s="183" t="s">
        <v>130</v>
      </c>
      <c r="J14" s="183" t="s">
        <v>122</v>
      </c>
      <c r="K14" s="183" t="s">
        <v>123</v>
      </c>
      <c r="L14" s="183" t="s">
        <v>124</v>
      </c>
      <c r="M14" s="183" t="s">
        <v>58</v>
      </c>
    </row>
    <row r="15" spans="3:13" ht="12.95" customHeight="1">
      <c r="C15" s="307" t="s">
        <v>1</v>
      </c>
      <c r="D15" s="298" t="s">
        <v>157</v>
      </c>
      <c r="E15" s="196" t="s">
        <v>32</v>
      </c>
      <c r="F15" s="197">
        <v>28068</v>
      </c>
      <c r="G15" s="197">
        <v>0</v>
      </c>
      <c r="H15" s="198">
        <v>0</v>
      </c>
      <c r="I15" s="198">
        <v>0</v>
      </c>
      <c r="J15" s="198">
        <v>0</v>
      </c>
      <c r="K15" s="197">
        <v>20644</v>
      </c>
      <c r="L15" s="197">
        <v>0</v>
      </c>
      <c r="M15" s="199">
        <f>SUM(F15:L15)</f>
        <v>48712</v>
      </c>
    </row>
    <row r="16" spans="3:13" ht="12.95" customHeight="1">
      <c r="C16" s="296"/>
      <c r="D16" s="299"/>
      <c r="E16" s="186" t="s">
        <v>154</v>
      </c>
      <c r="F16" s="187">
        <v>28068</v>
      </c>
      <c r="G16" s="187">
        <v>0</v>
      </c>
      <c r="H16" s="188">
        <v>0</v>
      </c>
      <c r="I16" s="188">
        <v>0</v>
      </c>
      <c r="J16" s="188">
        <v>0</v>
      </c>
      <c r="K16" s="187">
        <v>20642</v>
      </c>
      <c r="L16" s="187">
        <v>0</v>
      </c>
      <c r="M16" s="195">
        <f t="shared" ref="M16:M79" si="0">SUM(F16:L16)</f>
        <v>48710</v>
      </c>
    </row>
    <row r="17" spans="3:13" ht="12.95" customHeight="1">
      <c r="C17" s="296"/>
      <c r="D17" s="300"/>
      <c r="E17" s="204" t="s">
        <v>126</v>
      </c>
      <c r="F17" s="205">
        <v>1</v>
      </c>
      <c r="G17" s="205" t="s">
        <v>125</v>
      </c>
      <c r="H17" s="206" t="s">
        <v>125</v>
      </c>
      <c r="I17" s="206" t="s">
        <v>125</v>
      </c>
      <c r="J17" s="206" t="s">
        <v>125</v>
      </c>
      <c r="K17" s="205">
        <v>0.99990000000000001</v>
      </c>
      <c r="L17" s="205" t="s">
        <v>125</v>
      </c>
      <c r="M17" s="207">
        <f>M16/M15</f>
        <v>0.99995894235506655</v>
      </c>
    </row>
    <row r="18" spans="3:13" ht="12.95" customHeight="1">
      <c r="C18" s="296"/>
      <c r="D18" s="298" t="s">
        <v>158</v>
      </c>
      <c r="E18" s="196" t="s">
        <v>32</v>
      </c>
      <c r="F18" s="197">
        <v>10990</v>
      </c>
      <c r="G18" s="197">
        <v>0</v>
      </c>
      <c r="H18" s="198">
        <v>0</v>
      </c>
      <c r="I18" s="198">
        <v>60290</v>
      </c>
      <c r="J18" s="198">
        <v>0</v>
      </c>
      <c r="K18" s="197">
        <v>0</v>
      </c>
      <c r="L18" s="197">
        <v>0</v>
      </c>
      <c r="M18" s="199">
        <f t="shared" si="0"/>
        <v>71280</v>
      </c>
    </row>
    <row r="19" spans="3:13" ht="12.95" customHeight="1">
      <c r="C19" s="296"/>
      <c r="D19" s="299"/>
      <c r="E19" s="186" t="s">
        <v>154</v>
      </c>
      <c r="F19" s="187">
        <v>10990</v>
      </c>
      <c r="G19" s="187">
        <v>0</v>
      </c>
      <c r="H19" s="188">
        <v>0</v>
      </c>
      <c r="I19" s="188">
        <v>60290</v>
      </c>
      <c r="J19" s="188">
        <v>0</v>
      </c>
      <c r="K19" s="187">
        <v>0</v>
      </c>
      <c r="L19" s="187">
        <v>0</v>
      </c>
      <c r="M19" s="195">
        <f t="shared" si="0"/>
        <v>71280</v>
      </c>
    </row>
    <row r="20" spans="3:13" ht="12.95" customHeight="1">
      <c r="C20" s="296"/>
      <c r="D20" s="300"/>
      <c r="E20" s="204" t="s">
        <v>126</v>
      </c>
      <c r="F20" s="205">
        <v>1</v>
      </c>
      <c r="G20" s="205" t="s">
        <v>125</v>
      </c>
      <c r="H20" s="206" t="s">
        <v>125</v>
      </c>
      <c r="I20" s="206">
        <v>1</v>
      </c>
      <c r="J20" s="206" t="s">
        <v>125</v>
      </c>
      <c r="K20" s="205" t="s">
        <v>125</v>
      </c>
      <c r="L20" s="205" t="s">
        <v>125</v>
      </c>
      <c r="M20" s="207">
        <f>M19/M18</f>
        <v>1</v>
      </c>
    </row>
    <row r="21" spans="3:13" ht="12.95" customHeight="1">
      <c r="C21" s="296"/>
      <c r="D21" s="298" t="s">
        <v>159</v>
      </c>
      <c r="E21" s="196" t="s">
        <v>32</v>
      </c>
      <c r="F21" s="197">
        <v>0</v>
      </c>
      <c r="G21" s="197">
        <v>0</v>
      </c>
      <c r="H21" s="198">
        <v>0</v>
      </c>
      <c r="I21" s="198">
        <v>0</v>
      </c>
      <c r="J21" s="198">
        <v>0</v>
      </c>
      <c r="K21" s="197">
        <v>38280</v>
      </c>
      <c r="L21" s="197">
        <v>0</v>
      </c>
      <c r="M21" s="199">
        <f t="shared" si="0"/>
        <v>38280</v>
      </c>
    </row>
    <row r="22" spans="3:13" ht="12.95" customHeight="1">
      <c r="C22" s="296"/>
      <c r="D22" s="299"/>
      <c r="E22" s="186" t="s">
        <v>154</v>
      </c>
      <c r="F22" s="187">
        <v>0</v>
      </c>
      <c r="G22" s="187">
        <v>0</v>
      </c>
      <c r="H22" s="188">
        <v>0</v>
      </c>
      <c r="I22" s="188">
        <v>0</v>
      </c>
      <c r="J22" s="188">
        <v>0</v>
      </c>
      <c r="K22" s="187">
        <v>38280</v>
      </c>
      <c r="L22" s="187">
        <v>0</v>
      </c>
      <c r="M22" s="195">
        <f t="shared" si="0"/>
        <v>38280</v>
      </c>
    </row>
    <row r="23" spans="3:13" ht="12.95" customHeight="1">
      <c r="C23" s="296"/>
      <c r="D23" s="300"/>
      <c r="E23" s="204" t="s">
        <v>126</v>
      </c>
      <c r="F23" s="205" t="s">
        <v>125</v>
      </c>
      <c r="G23" s="205" t="s">
        <v>125</v>
      </c>
      <c r="H23" s="206" t="s">
        <v>125</v>
      </c>
      <c r="I23" s="206" t="s">
        <v>125</v>
      </c>
      <c r="J23" s="206" t="s">
        <v>125</v>
      </c>
      <c r="K23" s="205">
        <v>1</v>
      </c>
      <c r="L23" s="205" t="s">
        <v>125</v>
      </c>
      <c r="M23" s="207">
        <f>M22/M21</f>
        <v>1</v>
      </c>
    </row>
    <row r="24" spans="3:13" ht="12.95" customHeight="1">
      <c r="C24" s="296"/>
      <c r="D24" s="298" t="s">
        <v>160</v>
      </c>
      <c r="E24" s="196" t="s">
        <v>32</v>
      </c>
      <c r="F24" s="197">
        <v>6444964</v>
      </c>
      <c r="G24" s="197">
        <v>2444340</v>
      </c>
      <c r="H24" s="198">
        <v>1710436</v>
      </c>
      <c r="I24" s="198">
        <v>1378680</v>
      </c>
      <c r="J24" s="198">
        <v>2290610</v>
      </c>
      <c r="K24" s="197">
        <v>982386</v>
      </c>
      <c r="L24" s="197">
        <v>838436</v>
      </c>
      <c r="M24" s="199">
        <f t="shared" si="0"/>
        <v>16089852</v>
      </c>
    </row>
    <row r="25" spans="3:13" ht="12.95" customHeight="1">
      <c r="C25" s="296"/>
      <c r="D25" s="299"/>
      <c r="E25" s="186" t="s">
        <v>154</v>
      </c>
      <c r="F25" s="187">
        <v>6444964</v>
      </c>
      <c r="G25" s="187">
        <v>2444340</v>
      </c>
      <c r="H25" s="188">
        <v>1710434</v>
      </c>
      <c r="I25" s="188">
        <v>1378680</v>
      </c>
      <c r="J25" s="188">
        <v>2290346</v>
      </c>
      <c r="K25" s="187">
        <v>982386</v>
      </c>
      <c r="L25" s="187">
        <v>838435</v>
      </c>
      <c r="M25" s="195">
        <f t="shared" si="0"/>
        <v>16089585</v>
      </c>
    </row>
    <row r="26" spans="3:13" ht="12.95" customHeight="1">
      <c r="C26" s="296"/>
      <c r="D26" s="300"/>
      <c r="E26" s="204" t="s">
        <v>126</v>
      </c>
      <c r="F26" s="205">
        <v>1</v>
      </c>
      <c r="G26" s="205">
        <v>1</v>
      </c>
      <c r="H26" s="206">
        <v>1</v>
      </c>
      <c r="I26" s="206">
        <v>1</v>
      </c>
      <c r="J26" s="206">
        <v>0.99990000000000001</v>
      </c>
      <c r="K26" s="205">
        <v>1</v>
      </c>
      <c r="L26" s="205">
        <v>1</v>
      </c>
      <c r="M26" s="207">
        <f>M25/M24</f>
        <v>0.99998340568949917</v>
      </c>
    </row>
    <row r="27" spans="3:13" ht="12.95" customHeight="1">
      <c r="C27" s="296"/>
      <c r="D27" s="298" t="s">
        <v>161</v>
      </c>
      <c r="E27" s="196" t="s">
        <v>32</v>
      </c>
      <c r="F27" s="197">
        <v>534564</v>
      </c>
      <c r="G27" s="197">
        <v>80604</v>
      </c>
      <c r="H27" s="198">
        <v>296229</v>
      </c>
      <c r="I27" s="198">
        <v>427627</v>
      </c>
      <c r="J27" s="198">
        <v>246777</v>
      </c>
      <c r="K27" s="197">
        <v>121020</v>
      </c>
      <c r="L27" s="197">
        <v>0</v>
      </c>
      <c r="M27" s="199">
        <f t="shared" si="0"/>
        <v>1706821</v>
      </c>
    </row>
    <row r="28" spans="3:13" ht="12.95" customHeight="1">
      <c r="C28" s="296"/>
      <c r="D28" s="299"/>
      <c r="E28" s="186" t="s">
        <v>154</v>
      </c>
      <c r="F28" s="187">
        <v>534564</v>
      </c>
      <c r="G28" s="187">
        <v>80604</v>
      </c>
      <c r="H28" s="188">
        <v>296228</v>
      </c>
      <c r="I28" s="188">
        <v>427627</v>
      </c>
      <c r="J28" s="188">
        <v>246777</v>
      </c>
      <c r="K28" s="187">
        <v>121020</v>
      </c>
      <c r="L28" s="187">
        <v>0</v>
      </c>
      <c r="M28" s="195">
        <f t="shared" si="0"/>
        <v>1706820</v>
      </c>
    </row>
    <row r="29" spans="3:13" ht="12.95" customHeight="1">
      <c r="C29" s="296"/>
      <c r="D29" s="300"/>
      <c r="E29" s="204" t="s">
        <v>126</v>
      </c>
      <c r="F29" s="205">
        <v>1</v>
      </c>
      <c r="G29" s="205">
        <v>1</v>
      </c>
      <c r="H29" s="206">
        <v>1</v>
      </c>
      <c r="I29" s="206">
        <v>1</v>
      </c>
      <c r="J29" s="206">
        <v>1</v>
      </c>
      <c r="K29" s="205">
        <v>1</v>
      </c>
      <c r="L29" s="205" t="s">
        <v>125</v>
      </c>
      <c r="M29" s="207">
        <f>M28/M27</f>
        <v>0.99999941411548132</v>
      </c>
    </row>
    <row r="30" spans="3:13" ht="12.95" customHeight="1">
      <c r="C30" s="296"/>
      <c r="D30" s="298" t="s">
        <v>162</v>
      </c>
      <c r="E30" s="196" t="s">
        <v>32</v>
      </c>
      <c r="F30" s="197">
        <v>777256</v>
      </c>
      <c r="G30" s="197">
        <v>35800</v>
      </c>
      <c r="H30" s="198">
        <v>83154</v>
      </c>
      <c r="I30" s="198">
        <v>913250</v>
      </c>
      <c r="J30" s="198">
        <v>0</v>
      </c>
      <c r="K30" s="197">
        <v>0</v>
      </c>
      <c r="L30" s="197">
        <v>0</v>
      </c>
      <c r="M30" s="199">
        <f t="shared" si="0"/>
        <v>1809460</v>
      </c>
    </row>
    <row r="31" spans="3:13" ht="12.95" customHeight="1">
      <c r="C31" s="296"/>
      <c r="D31" s="299"/>
      <c r="E31" s="186" t="s">
        <v>154</v>
      </c>
      <c r="F31" s="187">
        <v>777256</v>
      </c>
      <c r="G31" s="187">
        <v>35800</v>
      </c>
      <c r="H31" s="188">
        <v>83154</v>
      </c>
      <c r="I31" s="188">
        <v>913250</v>
      </c>
      <c r="J31" s="188">
        <v>0</v>
      </c>
      <c r="K31" s="187">
        <v>0</v>
      </c>
      <c r="L31" s="187">
        <v>0</v>
      </c>
      <c r="M31" s="195">
        <f t="shared" si="0"/>
        <v>1809460</v>
      </c>
    </row>
    <row r="32" spans="3:13" ht="12.95" customHeight="1">
      <c r="C32" s="296"/>
      <c r="D32" s="300"/>
      <c r="E32" s="204" t="s">
        <v>126</v>
      </c>
      <c r="F32" s="205">
        <v>1</v>
      </c>
      <c r="G32" s="205">
        <v>1</v>
      </c>
      <c r="H32" s="206">
        <v>1</v>
      </c>
      <c r="I32" s="206">
        <v>1</v>
      </c>
      <c r="J32" s="206" t="s">
        <v>125</v>
      </c>
      <c r="K32" s="205" t="s">
        <v>125</v>
      </c>
      <c r="L32" s="205" t="s">
        <v>125</v>
      </c>
      <c r="M32" s="207">
        <f>M31/M30</f>
        <v>1</v>
      </c>
    </row>
    <row r="33" spans="3:13" ht="12.95" customHeight="1">
      <c r="C33" s="296"/>
      <c r="D33" s="298" t="s">
        <v>163</v>
      </c>
      <c r="E33" s="196" t="s">
        <v>32</v>
      </c>
      <c r="F33" s="197">
        <v>0</v>
      </c>
      <c r="G33" s="197">
        <v>0</v>
      </c>
      <c r="H33" s="198">
        <v>0</v>
      </c>
      <c r="I33" s="198">
        <v>0</v>
      </c>
      <c r="J33" s="198">
        <v>0</v>
      </c>
      <c r="K33" s="197">
        <v>0</v>
      </c>
      <c r="L33" s="197">
        <v>8000</v>
      </c>
      <c r="M33" s="199">
        <f t="shared" si="0"/>
        <v>8000</v>
      </c>
    </row>
    <row r="34" spans="3:13" ht="12.95" customHeight="1">
      <c r="C34" s="296"/>
      <c r="D34" s="299"/>
      <c r="E34" s="186" t="s">
        <v>154</v>
      </c>
      <c r="F34" s="187">
        <v>0</v>
      </c>
      <c r="G34" s="187">
        <v>0</v>
      </c>
      <c r="H34" s="188">
        <v>0</v>
      </c>
      <c r="I34" s="188">
        <v>0</v>
      </c>
      <c r="J34" s="188">
        <v>0</v>
      </c>
      <c r="K34" s="187">
        <v>0</v>
      </c>
      <c r="L34" s="187">
        <v>8000</v>
      </c>
      <c r="M34" s="195">
        <f t="shared" si="0"/>
        <v>8000</v>
      </c>
    </row>
    <row r="35" spans="3:13" ht="12.95" customHeight="1">
      <c r="C35" s="296"/>
      <c r="D35" s="300"/>
      <c r="E35" s="204" t="s">
        <v>126</v>
      </c>
      <c r="F35" s="205" t="s">
        <v>125</v>
      </c>
      <c r="G35" s="205" t="s">
        <v>125</v>
      </c>
      <c r="H35" s="206" t="s">
        <v>125</v>
      </c>
      <c r="I35" s="206" t="s">
        <v>125</v>
      </c>
      <c r="J35" s="206" t="s">
        <v>125</v>
      </c>
      <c r="K35" s="205" t="s">
        <v>125</v>
      </c>
      <c r="L35" s="205">
        <v>1</v>
      </c>
      <c r="M35" s="207">
        <f>M34/M33</f>
        <v>1</v>
      </c>
    </row>
    <row r="36" spans="3:13" ht="12.95" customHeight="1">
      <c r="C36" s="296"/>
      <c r="D36" s="298" t="s">
        <v>164</v>
      </c>
      <c r="E36" s="196" t="s">
        <v>32</v>
      </c>
      <c r="F36" s="197">
        <v>0</v>
      </c>
      <c r="G36" s="197">
        <v>0</v>
      </c>
      <c r="H36" s="198">
        <v>0</v>
      </c>
      <c r="I36" s="198">
        <v>0</v>
      </c>
      <c r="J36" s="198">
        <v>184642</v>
      </c>
      <c r="K36" s="197">
        <v>0</v>
      </c>
      <c r="L36" s="197">
        <v>0</v>
      </c>
      <c r="M36" s="199">
        <f t="shared" si="0"/>
        <v>184642</v>
      </c>
    </row>
    <row r="37" spans="3:13" ht="12.95" customHeight="1">
      <c r="C37" s="296"/>
      <c r="D37" s="299"/>
      <c r="E37" s="186" t="s">
        <v>154</v>
      </c>
      <c r="F37" s="187">
        <v>0</v>
      </c>
      <c r="G37" s="187">
        <v>0</v>
      </c>
      <c r="H37" s="188">
        <v>0</v>
      </c>
      <c r="I37" s="188">
        <v>0</v>
      </c>
      <c r="J37" s="188">
        <v>184642</v>
      </c>
      <c r="K37" s="187">
        <v>0</v>
      </c>
      <c r="L37" s="187">
        <v>0</v>
      </c>
      <c r="M37" s="195">
        <f t="shared" si="0"/>
        <v>184642</v>
      </c>
    </row>
    <row r="38" spans="3:13" ht="12.95" customHeight="1">
      <c r="C38" s="296"/>
      <c r="D38" s="300"/>
      <c r="E38" s="204" t="s">
        <v>126</v>
      </c>
      <c r="F38" s="205" t="s">
        <v>125</v>
      </c>
      <c r="G38" s="205" t="s">
        <v>125</v>
      </c>
      <c r="H38" s="206" t="s">
        <v>125</v>
      </c>
      <c r="I38" s="206" t="s">
        <v>125</v>
      </c>
      <c r="J38" s="206">
        <v>1</v>
      </c>
      <c r="K38" s="205" t="s">
        <v>125</v>
      </c>
      <c r="L38" s="205" t="s">
        <v>125</v>
      </c>
      <c r="M38" s="207">
        <f>M37/M36</f>
        <v>1</v>
      </c>
    </row>
    <row r="39" spans="3:13" ht="12.95" customHeight="1">
      <c r="C39" s="296"/>
      <c r="D39" s="298" t="s">
        <v>165</v>
      </c>
      <c r="E39" s="196" t="s">
        <v>32</v>
      </c>
      <c r="F39" s="197">
        <v>1852849</v>
      </c>
      <c r="G39" s="197">
        <v>694224</v>
      </c>
      <c r="H39" s="198">
        <v>2245733</v>
      </c>
      <c r="I39" s="198">
        <v>629939</v>
      </c>
      <c r="J39" s="198">
        <v>971784</v>
      </c>
      <c r="K39" s="197">
        <v>477033</v>
      </c>
      <c r="L39" s="197">
        <v>447396</v>
      </c>
      <c r="M39" s="199">
        <f t="shared" si="0"/>
        <v>7318958</v>
      </c>
    </row>
    <row r="40" spans="3:13" ht="12.95" customHeight="1">
      <c r="C40" s="296"/>
      <c r="D40" s="299"/>
      <c r="E40" s="186" t="s">
        <v>154</v>
      </c>
      <c r="F40" s="187">
        <v>1852849</v>
      </c>
      <c r="G40" s="187">
        <v>694224</v>
      </c>
      <c r="H40" s="188">
        <v>2245732</v>
      </c>
      <c r="I40" s="188">
        <v>629939</v>
      </c>
      <c r="J40" s="188">
        <v>971636</v>
      </c>
      <c r="K40" s="187">
        <v>477033</v>
      </c>
      <c r="L40" s="187">
        <v>446716</v>
      </c>
      <c r="M40" s="195">
        <f t="shared" si="0"/>
        <v>7318129</v>
      </c>
    </row>
    <row r="41" spans="3:13" ht="12.95" customHeight="1">
      <c r="C41" s="296"/>
      <c r="D41" s="300"/>
      <c r="E41" s="204" t="s">
        <v>126</v>
      </c>
      <c r="F41" s="205">
        <v>1</v>
      </c>
      <c r="G41" s="205">
        <v>1</v>
      </c>
      <c r="H41" s="206">
        <v>1</v>
      </c>
      <c r="I41" s="206">
        <v>1</v>
      </c>
      <c r="J41" s="206">
        <v>0.99980000000000002</v>
      </c>
      <c r="K41" s="205">
        <v>1</v>
      </c>
      <c r="L41" s="205">
        <v>0.99850000000000005</v>
      </c>
      <c r="M41" s="207">
        <f>M40/M39</f>
        <v>0.99988673251028359</v>
      </c>
    </row>
    <row r="42" spans="3:13" ht="12.95" customHeight="1">
      <c r="C42" s="296"/>
      <c r="D42" s="298" t="s">
        <v>166</v>
      </c>
      <c r="E42" s="196" t="s">
        <v>32</v>
      </c>
      <c r="F42" s="197">
        <v>63120</v>
      </c>
      <c r="G42" s="197">
        <v>39592</v>
      </c>
      <c r="H42" s="198">
        <v>93941</v>
      </c>
      <c r="I42" s="198">
        <v>56850</v>
      </c>
      <c r="J42" s="198">
        <v>80591</v>
      </c>
      <c r="K42" s="197">
        <v>24136</v>
      </c>
      <c r="L42" s="197">
        <v>0</v>
      </c>
      <c r="M42" s="199">
        <f t="shared" si="0"/>
        <v>358230</v>
      </c>
    </row>
    <row r="43" spans="3:13" ht="12.95" customHeight="1">
      <c r="C43" s="296"/>
      <c r="D43" s="299"/>
      <c r="E43" s="186" t="s">
        <v>154</v>
      </c>
      <c r="F43" s="187">
        <v>63120</v>
      </c>
      <c r="G43" s="187">
        <v>39592</v>
      </c>
      <c r="H43" s="188">
        <v>93940</v>
      </c>
      <c r="I43" s="188">
        <v>56850</v>
      </c>
      <c r="J43" s="188">
        <v>80591</v>
      </c>
      <c r="K43" s="187">
        <v>24136</v>
      </c>
      <c r="L43" s="187">
        <v>0</v>
      </c>
      <c r="M43" s="195">
        <f t="shared" si="0"/>
        <v>358229</v>
      </c>
    </row>
    <row r="44" spans="3:13" ht="12.95" customHeight="1">
      <c r="C44" s="296"/>
      <c r="D44" s="300"/>
      <c r="E44" s="204" t="s">
        <v>126</v>
      </c>
      <c r="F44" s="205">
        <v>1</v>
      </c>
      <c r="G44" s="205">
        <v>1</v>
      </c>
      <c r="H44" s="206">
        <v>1</v>
      </c>
      <c r="I44" s="206">
        <v>1</v>
      </c>
      <c r="J44" s="206">
        <v>1</v>
      </c>
      <c r="K44" s="205">
        <v>1</v>
      </c>
      <c r="L44" s="205" t="s">
        <v>125</v>
      </c>
      <c r="M44" s="207">
        <f>M43/M42</f>
        <v>0.99999720849733409</v>
      </c>
    </row>
    <row r="45" spans="3:13" ht="12.95" customHeight="1">
      <c r="C45" s="296"/>
      <c r="D45" s="298" t="s">
        <v>167</v>
      </c>
      <c r="E45" s="196" t="s">
        <v>32</v>
      </c>
      <c r="F45" s="197">
        <v>1375663</v>
      </c>
      <c r="G45" s="197">
        <v>383001</v>
      </c>
      <c r="H45" s="198">
        <v>586193</v>
      </c>
      <c r="I45" s="198">
        <v>590556</v>
      </c>
      <c r="J45" s="198">
        <v>1272919</v>
      </c>
      <c r="K45" s="197">
        <v>423308</v>
      </c>
      <c r="L45" s="197">
        <v>383633</v>
      </c>
      <c r="M45" s="199">
        <f t="shared" si="0"/>
        <v>5015273</v>
      </c>
    </row>
    <row r="46" spans="3:13" ht="12.95" customHeight="1">
      <c r="C46" s="296"/>
      <c r="D46" s="299"/>
      <c r="E46" s="186" t="s">
        <v>154</v>
      </c>
      <c r="F46" s="187">
        <v>1375663</v>
      </c>
      <c r="G46" s="187">
        <v>383001</v>
      </c>
      <c r="H46" s="188">
        <v>586182</v>
      </c>
      <c r="I46" s="188">
        <v>590556</v>
      </c>
      <c r="J46" s="188">
        <v>1272694</v>
      </c>
      <c r="K46" s="187">
        <v>423307</v>
      </c>
      <c r="L46" s="187">
        <v>383633</v>
      </c>
      <c r="M46" s="195">
        <f t="shared" si="0"/>
        <v>5015036</v>
      </c>
    </row>
    <row r="47" spans="3:13" ht="12.95" customHeight="1">
      <c r="C47" s="296"/>
      <c r="D47" s="300"/>
      <c r="E47" s="204" t="s">
        <v>126</v>
      </c>
      <c r="F47" s="205">
        <v>1</v>
      </c>
      <c r="G47" s="205">
        <v>1</v>
      </c>
      <c r="H47" s="206">
        <v>1</v>
      </c>
      <c r="I47" s="206">
        <v>1</v>
      </c>
      <c r="J47" s="206">
        <v>0.99980000000000002</v>
      </c>
      <c r="K47" s="205">
        <v>1</v>
      </c>
      <c r="L47" s="205">
        <v>1</v>
      </c>
      <c r="M47" s="207">
        <f>M46/M45</f>
        <v>0.99995274434711734</v>
      </c>
    </row>
    <row r="48" spans="3:13" ht="12.95" customHeight="1">
      <c r="C48" s="296"/>
      <c r="D48" s="298" t="s">
        <v>168</v>
      </c>
      <c r="E48" s="196" t="s">
        <v>32</v>
      </c>
      <c r="F48" s="197">
        <v>1068971</v>
      </c>
      <c r="G48" s="197">
        <v>600841</v>
      </c>
      <c r="H48" s="198">
        <v>221551</v>
      </c>
      <c r="I48" s="198">
        <v>138067</v>
      </c>
      <c r="J48" s="198">
        <v>366404</v>
      </c>
      <c r="K48" s="197">
        <v>439937</v>
      </c>
      <c r="L48" s="197">
        <v>169370</v>
      </c>
      <c r="M48" s="199">
        <f t="shared" si="0"/>
        <v>3005141</v>
      </c>
    </row>
    <row r="49" spans="3:13" ht="12.95" customHeight="1">
      <c r="C49" s="296"/>
      <c r="D49" s="299"/>
      <c r="E49" s="186" t="s">
        <v>154</v>
      </c>
      <c r="F49" s="187">
        <v>1068971</v>
      </c>
      <c r="G49" s="187">
        <v>600841</v>
      </c>
      <c r="H49" s="188">
        <v>221550</v>
      </c>
      <c r="I49" s="188">
        <v>138067</v>
      </c>
      <c r="J49" s="188">
        <v>366404</v>
      </c>
      <c r="K49" s="187">
        <v>439775</v>
      </c>
      <c r="L49" s="187">
        <v>169370</v>
      </c>
      <c r="M49" s="195">
        <f t="shared" si="0"/>
        <v>3004978</v>
      </c>
    </row>
    <row r="50" spans="3:13" ht="12.95" customHeight="1">
      <c r="C50" s="296"/>
      <c r="D50" s="300"/>
      <c r="E50" s="204" t="s">
        <v>126</v>
      </c>
      <c r="F50" s="205">
        <v>1</v>
      </c>
      <c r="G50" s="205">
        <v>1</v>
      </c>
      <c r="H50" s="206">
        <v>1</v>
      </c>
      <c r="I50" s="206">
        <v>1</v>
      </c>
      <c r="J50" s="206">
        <v>1</v>
      </c>
      <c r="K50" s="205">
        <v>0.99960000000000004</v>
      </c>
      <c r="L50" s="205">
        <v>1</v>
      </c>
      <c r="M50" s="207">
        <f>M49/M48</f>
        <v>0.9999457596166037</v>
      </c>
    </row>
    <row r="51" spans="3:13" ht="12.95" customHeight="1">
      <c r="C51" s="296"/>
      <c r="D51" s="298" t="s">
        <v>169</v>
      </c>
      <c r="E51" s="196" t="s">
        <v>32</v>
      </c>
      <c r="F51" s="197">
        <v>193600</v>
      </c>
      <c r="G51" s="197">
        <v>70200</v>
      </c>
      <c r="H51" s="198">
        <v>91908</v>
      </c>
      <c r="I51" s="198">
        <v>99198</v>
      </c>
      <c r="J51" s="198">
        <v>86400</v>
      </c>
      <c r="K51" s="197">
        <v>34102</v>
      </c>
      <c r="L51" s="197">
        <v>27450</v>
      </c>
      <c r="M51" s="199">
        <f t="shared" si="0"/>
        <v>602858</v>
      </c>
    </row>
    <row r="52" spans="3:13" ht="12.95" customHeight="1">
      <c r="C52" s="296"/>
      <c r="D52" s="299"/>
      <c r="E52" s="186" t="s">
        <v>154</v>
      </c>
      <c r="F52" s="187">
        <v>193600</v>
      </c>
      <c r="G52" s="187">
        <v>70200</v>
      </c>
      <c r="H52" s="188">
        <v>91907</v>
      </c>
      <c r="I52" s="188">
        <v>99198</v>
      </c>
      <c r="J52" s="188">
        <v>86400</v>
      </c>
      <c r="K52" s="187">
        <v>34102</v>
      </c>
      <c r="L52" s="187">
        <v>27450</v>
      </c>
      <c r="M52" s="195">
        <f t="shared" si="0"/>
        <v>602857</v>
      </c>
    </row>
    <row r="53" spans="3:13" ht="12.95" customHeight="1">
      <c r="C53" s="296"/>
      <c r="D53" s="300"/>
      <c r="E53" s="204" t="s">
        <v>126</v>
      </c>
      <c r="F53" s="205">
        <v>1</v>
      </c>
      <c r="G53" s="205">
        <v>1</v>
      </c>
      <c r="H53" s="206">
        <v>1</v>
      </c>
      <c r="I53" s="206">
        <v>1</v>
      </c>
      <c r="J53" s="206">
        <v>1</v>
      </c>
      <c r="K53" s="205">
        <v>1</v>
      </c>
      <c r="L53" s="205">
        <v>1</v>
      </c>
      <c r="M53" s="207">
        <f>M52/M51</f>
        <v>0.99999834123458597</v>
      </c>
    </row>
    <row r="54" spans="3:13" ht="12.95" customHeight="1">
      <c r="C54" s="296"/>
      <c r="D54" s="298" t="s">
        <v>170</v>
      </c>
      <c r="E54" s="196" t="s">
        <v>32</v>
      </c>
      <c r="F54" s="197">
        <v>120400</v>
      </c>
      <c r="G54" s="197">
        <v>40800</v>
      </c>
      <c r="H54" s="198">
        <v>58435</v>
      </c>
      <c r="I54" s="198">
        <v>45171</v>
      </c>
      <c r="J54" s="198">
        <v>12</v>
      </c>
      <c r="K54" s="197">
        <v>17200</v>
      </c>
      <c r="L54" s="197">
        <v>16800</v>
      </c>
      <c r="M54" s="199">
        <f t="shared" si="0"/>
        <v>298818</v>
      </c>
    </row>
    <row r="55" spans="3:13" ht="12.95" customHeight="1">
      <c r="C55" s="296"/>
      <c r="D55" s="299"/>
      <c r="E55" s="186" t="s">
        <v>154</v>
      </c>
      <c r="F55" s="187">
        <v>120400</v>
      </c>
      <c r="G55" s="187">
        <v>40800</v>
      </c>
      <c r="H55" s="188">
        <v>58435</v>
      </c>
      <c r="I55" s="188">
        <v>45171</v>
      </c>
      <c r="J55" s="188">
        <v>12</v>
      </c>
      <c r="K55" s="187">
        <v>17200</v>
      </c>
      <c r="L55" s="187">
        <v>16800</v>
      </c>
      <c r="M55" s="195">
        <f t="shared" si="0"/>
        <v>298818</v>
      </c>
    </row>
    <row r="56" spans="3:13" ht="12.95" customHeight="1">
      <c r="C56" s="296"/>
      <c r="D56" s="300"/>
      <c r="E56" s="204" t="s">
        <v>126</v>
      </c>
      <c r="F56" s="205">
        <v>1</v>
      </c>
      <c r="G56" s="205">
        <v>1</v>
      </c>
      <c r="H56" s="206">
        <v>1</v>
      </c>
      <c r="I56" s="206">
        <v>1</v>
      </c>
      <c r="J56" s="206">
        <v>1</v>
      </c>
      <c r="K56" s="205">
        <v>1</v>
      </c>
      <c r="L56" s="205">
        <v>1</v>
      </c>
      <c r="M56" s="207">
        <f>M55/M54</f>
        <v>1</v>
      </c>
    </row>
    <row r="57" spans="3:13" ht="12.95" customHeight="1">
      <c r="C57" s="296"/>
      <c r="D57" s="298" t="s">
        <v>171</v>
      </c>
      <c r="E57" s="196" t="s">
        <v>32</v>
      </c>
      <c r="F57" s="197">
        <v>0</v>
      </c>
      <c r="G57" s="197">
        <v>0</v>
      </c>
      <c r="H57" s="198">
        <v>0</v>
      </c>
      <c r="I57" s="198">
        <v>0</v>
      </c>
      <c r="J57" s="198">
        <v>0</v>
      </c>
      <c r="K57" s="197">
        <v>11542</v>
      </c>
      <c r="L57" s="197">
        <v>0</v>
      </c>
      <c r="M57" s="199">
        <f t="shared" si="0"/>
        <v>11542</v>
      </c>
    </row>
    <row r="58" spans="3:13" ht="12.95" customHeight="1">
      <c r="C58" s="296"/>
      <c r="D58" s="299"/>
      <c r="E58" s="186" t="s">
        <v>154</v>
      </c>
      <c r="F58" s="187">
        <v>0</v>
      </c>
      <c r="G58" s="187">
        <v>0</v>
      </c>
      <c r="H58" s="188">
        <v>0</v>
      </c>
      <c r="I58" s="188">
        <v>0</v>
      </c>
      <c r="J58" s="188">
        <v>0</v>
      </c>
      <c r="K58" s="187">
        <v>11542</v>
      </c>
      <c r="L58" s="187">
        <v>0</v>
      </c>
      <c r="M58" s="195">
        <f t="shared" si="0"/>
        <v>11542</v>
      </c>
    </row>
    <row r="59" spans="3:13" ht="12.95" customHeight="1">
      <c r="C59" s="296"/>
      <c r="D59" s="300"/>
      <c r="E59" s="204" t="s">
        <v>126</v>
      </c>
      <c r="F59" s="205" t="s">
        <v>125</v>
      </c>
      <c r="G59" s="205" t="s">
        <v>125</v>
      </c>
      <c r="H59" s="206" t="s">
        <v>125</v>
      </c>
      <c r="I59" s="206" t="s">
        <v>125</v>
      </c>
      <c r="J59" s="206" t="s">
        <v>125</v>
      </c>
      <c r="K59" s="205">
        <v>1</v>
      </c>
      <c r="L59" s="205" t="s">
        <v>125</v>
      </c>
      <c r="M59" s="207">
        <f>M58/M57</f>
        <v>1</v>
      </c>
    </row>
    <row r="60" spans="3:13" ht="12.95" customHeight="1">
      <c r="C60" s="296"/>
      <c r="D60" s="298" t="s">
        <v>172</v>
      </c>
      <c r="E60" s="196" t="s">
        <v>32</v>
      </c>
      <c r="F60" s="197">
        <v>0</v>
      </c>
      <c r="G60" s="197">
        <v>0</v>
      </c>
      <c r="H60" s="198">
        <v>88356</v>
      </c>
      <c r="I60" s="198">
        <v>0</v>
      </c>
      <c r="J60" s="198">
        <v>94035</v>
      </c>
      <c r="K60" s="197">
        <v>0</v>
      </c>
      <c r="L60" s="197">
        <v>0</v>
      </c>
      <c r="M60" s="199">
        <f t="shared" si="0"/>
        <v>182391</v>
      </c>
    </row>
    <row r="61" spans="3:13" ht="12.95" customHeight="1">
      <c r="C61" s="296"/>
      <c r="D61" s="299"/>
      <c r="E61" s="186" t="s">
        <v>154</v>
      </c>
      <c r="F61" s="187">
        <v>0</v>
      </c>
      <c r="G61" s="187">
        <v>0</v>
      </c>
      <c r="H61" s="188">
        <v>82933</v>
      </c>
      <c r="I61" s="188">
        <v>0</v>
      </c>
      <c r="J61" s="188">
        <v>94035</v>
      </c>
      <c r="K61" s="187">
        <v>0</v>
      </c>
      <c r="L61" s="187">
        <v>0</v>
      </c>
      <c r="M61" s="195">
        <f t="shared" si="0"/>
        <v>176968</v>
      </c>
    </row>
    <row r="62" spans="3:13" ht="12.95" customHeight="1">
      <c r="C62" s="296"/>
      <c r="D62" s="300"/>
      <c r="E62" s="204" t="s">
        <v>126</v>
      </c>
      <c r="F62" s="205" t="s">
        <v>125</v>
      </c>
      <c r="G62" s="205" t="s">
        <v>125</v>
      </c>
      <c r="H62" s="206">
        <v>0.93859999999999999</v>
      </c>
      <c r="I62" s="206" t="s">
        <v>125</v>
      </c>
      <c r="J62" s="206">
        <v>1</v>
      </c>
      <c r="K62" s="205" t="s">
        <v>125</v>
      </c>
      <c r="L62" s="205" t="s">
        <v>125</v>
      </c>
      <c r="M62" s="207">
        <f>M61/M60</f>
        <v>0.97026717327061096</v>
      </c>
    </row>
    <row r="63" spans="3:13" ht="12.95" customHeight="1">
      <c r="C63" s="296"/>
      <c r="D63" s="298" t="s">
        <v>173</v>
      </c>
      <c r="E63" s="196" t="s">
        <v>32</v>
      </c>
      <c r="F63" s="197">
        <v>0</v>
      </c>
      <c r="G63" s="197">
        <v>0</v>
      </c>
      <c r="H63" s="198">
        <v>0</v>
      </c>
      <c r="I63" s="198">
        <v>25992</v>
      </c>
      <c r="J63" s="198">
        <v>0</v>
      </c>
      <c r="K63" s="197">
        <v>0</v>
      </c>
      <c r="L63" s="197">
        <v>0</v>
      </c>
      <c r="M63" s="199">
        <f t="shared" si="0"/>
        <v>25992</v>
      </c>
    </row>
    <row r="64" spans="3:13" ht="12.95" customHeight="1">
      <c r="C64" s="296"/>
      <c r="D64" s="299"/>
      <c r="E64" s="186" t="s">
        <v>154</v>
      </c>
      <c r="F64" s="187">
        <v>0</v>
      </c>
      <c r="G64" s="187">
        <v>0</v>
      </c>
      <c r="H64" s="188">
        <v>0</v>
      </c>
      <c r="I64" s="188">
        <v>25992</v>
      </c>
      <c r="J64" s="188">
        <v>0</v>
      </c>
      <c r="K64" s="187">
        <v>0</v>
      </c>
      <c r="L64" s="187">
        <v>0</v>
      </c>
      <c r="M64" s="195">
        <f t="shared" si="0"/>
        <v>25992</v>
      </c>
    </row>
    <row r="65" spans="3:13" ht="12.95" customHeight="1">
      <c r="C65" s="296"/>
      <c r="D65" s="300"/>
      <c r="E65" s="204" t="s">
        <v>126</v>
      </c>
      <c r="F65" s="205" t="s">
        <v>125</v>
      </c>
      <c r="G65" s="205" t="s">
        <v>125</v>
      </c>
      <c r="H65" s="206" t="s">
        <v>125</v>
      </c>
      <c r="I65" s="206">
        <v>1</v>
      </c>
      <c r="J65" s="206" t="s">
        <v>125</v>
      </c>
      <c r="K65" s="205" t="s">
        <v>125</v>
      </c>
      <c r="L65" s="205" t="s">
        <v>125</v>
      </c>
      <c r="M65" s="207">
        <f>M64/M63</f>
        <v>1</v>
      </c>
    </row>
    <row r="66" spans="3:13" ht="12.95" customHeight="1">
      <c r="C66" s="296"/>
      <c r="D66" s="298" t="s">
        <v>174</v>
      </c>
      <c r="E66" s="196" t="s">
        <v>32</v>
      </c>
      <c r="F66" s="197">
        <v>579232</v>
      </c>
      <c r="G66" s="197">
        <v>222351</v>
      </c>
      <c r="H66" s="198">
        <v>248859</v>
      </c>
      <c r="I66" s="198">
        <v>216990</v>
      </c>
      <c r="J66" s="198">
        <v>319590</v>
      </c>
      <c r="K66" s="197">
        <v>86695</v>
      </c>
      <c r="L66" s="197">
        <v>70183</v>
      </c>
      <c r="M66" s="199">
        <f t="shared" si="0"/>
        <v>1743900</v>
      </c>
    </row>
    <row r="67" spans="3:13" ht="12.95" customHeight="1">
      <c r="C67" s="296"/>
      <c r="D67" s="299"/>
      <c r="E67" s="186" t="s">
        <v>154</v>
      </c>
      <c r="F67" s="187">
        <v>579232</v>
      </c>
      <c r="G67" s="187">
        <v>222351</v>
      </c>
      <c r="H67" s="188">
        <v>248851</v>
      </c>
      <c r="I67" s="188">
        <v>216990</v>
      </c>
      <c r="J67" s="188">
        <v>319590</v>
      </c>
      <c r="K67" s="187">
        <v>86695</v>
      </c>
      <c r="L67" s="187">
        <v>70183</v>
      </c>
      <c r="M67" s="195">
        <f t="shared" si="0"/>
        <v>1743892</v>
      </c>
    </row>
    <row r="68" spans="3:13" ht="12.95" customHeight="1">
      <c r="C68" s="296"/>
      <c r="D68" s="300"/>
      <c r="E68" s="204" t="s">
        <v>126</v>
      </c>
      <c r="F68" s="205">
        <v>1</v>
      </c>
      <c r="G68" s="205">
        <v>1</v>
      </c>
      <c r="H68" s="206">
        <v>1</v>
      </c>
      <c r="I68" s="206">
        <v>1</v>
      </c>
      <c r="J68" s="206">
        <v>1</v>
      </c>
      <c r="K68" s="205">
        <v>1</v>
      </c>
      <c r="L68" s="205">
        <v>1</v>
      </c>
      <c r="M68" s="207">
        <f>M67/M66</f>
        <v>0.99999541258099667</v>
      </c>
    </row>
    <row r="69" spans="3:13" ht="12.95" customHeight="1">
      <c r="C69" s="296"/>
      <c r="D69" s="298" t="s">
        <v>175</v>
      </c>
      <c r="E69" s="196" t="s">
        <v>32</v>
      </c>
      <c r="F69" s="197">
        <v>0</v>
      </c>
      <c r="G69" s="197">
        <v>0</v>
      </c>
      <c r="H69" s="198">
        <v>16310</v>
      </c>
      <c r="I69" s="198">
        <v>18000</v>
      </c>
      <c r="J69" s="198">
        <v>0</v>
      </c>
      <c r="K69" s="197">
        <v>0</v>
      </c>
      <c r="L69" s="197">
        <v>0</v>
      </c>
      <c r="M69" s="199">
        <f t="shared" si="0"/>
        <v>34310</v>
      </c>
    </row>
    <row r="70" spans="3:13" ht="12.95" customHeight="1">
      <c r="C70" s="296"/>
      <c r="D70" s="299"/>
      <c r="E70" s="186" t="s">
        <v>154</v>
      </c>
      <c r="F70" s="187">
        <v>0</v>
      </c>
      <c r="G70" s="187">
        <v>0</v>
      </c>
      <c r="H70" s="188">
        <v>16304</v>
      </c>
      <c r="I70" s="188">
        <v>18000</v>
      </c>
      <c r="J70" s="188">
        <v>0</v>
      </c>
      <c r="K70" s="187">
        <v>0</v>
      </c>
      <c r="L70" s="187">
        <v>0</v>
      </c>
      <c r="M70" s="195">
        <f t="shared" si="0"/>
        <v>34304</v>
      </c>
    </row>
    <row r="71" spans="3:13" ht="12.95" customHeight="1">
      <c r="C71" s="296"/>
      <c r="D71" s="300"/>
      <c r="E71" s="204" t="s">
        <v>126</v>
      </c>
      <c r="F71" s="205" t="s">
        <v>125</v>
      </c>
      <c r="G71" s="205" t="s">
        <v>125</v>
      </c>
      <c r="H71" s="206">
        <v>0.99960000000000004</v>
      </c>
      <c r="I71" s="206">
        <v>1</v>
      </c>
      <c r="J71" s="206" t="s">
        <v>125</v>
      </c>
      <c r="K71" s="205" t="s">
        <v>125</v>
      </c>
      <c r="L71" s="205" t="s">
        <v>125</v>
      </c>
      <c r="M71" s="207">
        <f>M70/M69</f>
        <v>0.99982512387059164</v>
      </c>
    </row>
    <row r="72" spans="3:13" ht="12.95" customHeight="1">
      <c r="C72" s="296"/>
      <c r="D72" s="308" t="s">
        <v>1</v>
      </c>
      <c r="E72" s="208" t="s">
        <v>32</v>
      </c>
      <c r="F72" s="209">
        <v>13049677</v>
      </c>
      <c r="G72" s="209">
        <v>4611753</v>
      </c>
      <c r="H72" s="210">
        <v>5741105</v>
      </c>
      <c r="I72" s="210">
        <v>4600610</v>
      </c>
      <c r="J72" s="210">
        <v>5913764</v>
      </c>
      <c r="K72" s="209">
        <v>2676283</v>
      </c>
      <c r="L72" s="209">
        <v>1961268</v>
      </c>
      <c r="M72" s="209">
        <f t="shared" si="0"/>
        <v>38554460</v>
      </c>
    </row>
    <row r="73" spans="3:13" ht="12.95" customHeight="1">
      <c r="C73" s="296"/>
      <c r="D73" s="309"/>
      <c r="E73" s="189" t="s">
        <v>154</v>
      </c>
      <c r="F73" s="190">
        <v>13049677</v>
      </c>
      <c r="G73" s="190">
        <v>4611753</v>
      </c>
      <c r="H73" s="191">
        <v>5735649</v>
      </c>
      <c r="I73" s="191">
        <v>4600610</v>
      </c>
      <c r="J73" s="191">
        <v>5913127</v>
      </c>
      <c r="K73" s="190">
        <v>2676118</v>
      </c>
      <c r="L73" s="190">
        <v>1960587</v>
      </c>
      <c r="M73" s="190">
        <f t="shared" si="0"/>
        <v>38547521</v>
      </c>
    </row>
    <row r="74" spans="3:13" ht="12.95" customHeight="1">
      <c r="C74" s="297"/>
      <c r="D74" s="310"/>
      <c r="E74" s="211" t="s">
        <v>126</v>
      </c>
      <c r="F74" s="212">
        <v>1</v>
      </c>
      <c r="G74" s="212">
        <v>1</v>
      </c>
      <c r="H74" s="213">
        <v>0.999</v>
      </c>
      <c r="I74" s="213">
        <v>1</v>
      </c>
      <c r="J74" s="213">
        <v>0.99990000000000001</v>
      </c>
      <c r="K74" s="212">
        <v>0.99990000000000001</v>
      </c>
      <c r="L74" s="212">
        <v>0.99970000000000003</v>
      </c>
      <c r="M74" s="212">
        <f>M73/M72</f>
        <v>0.99982002082249366</v>
      </c>
    </row>
    <row r="75" spans="3:13" ht="12.95" customHeight="1">
      <c r="C75" s="295" t="s">
        <v>2</v>
      </c>
      <c r="D75" s="298" t="s">
        <v>176</v>
      </c>
      <c r="E75" s="196" t="s">
        <v>32</v>
      </c>
      <c r="F75" s="197">
        <v>4000</v>
      </c>
      <c r="G75" s="197">
        <v>0</v>
      </c>
      <c r="H75" s="198">
        <v>5763</v>
      </c>
      <c r="I75" s="198">
        <v>145</v>
      </c>
      <c r="J75" s="198">
        <v>321650</v>
      </c>
      <c r="K75" s="197">
        <v>18737</v>
      </c>
      <c r="L75" s="197">
        <v>0</v>
      </c>
      <c r="M75" s="199">
        <f t="shared" si="0"/>
        <v>350295</v>
      </c>
    </row>
    <row r="76" spans="3:13" ht="12.95" customHeight="1">
      <c r="C76" s="296"/>
      <c r="D76" s="299"/>
      <c r="E76" s="186" t="s">
        <v>154</v>
      </c>
      <c r="F76" s="187">
        <v>4000</v>
      </c>
      <c r="G76" s="187">
        <v>0</v>
      </c>
      <c r="H76" s="188">
        <v>5763</v>
      </c>
      <c r="I76" s="188">
        <v>0</v>
      </c>
      <c r="J76" s="188">
        <v>299252</v>
      </c>
      <c r="K76" s="187">
        <v>18719</v>
      </c>
      <c r="L76" s="187">
        <v>0</v>
      </c>
      <c r="M76" s="195">
        <f t="shared" si="0"/>
        <v>327734</v>
      </c>
    </row>
    <row r="77" spans="3:13" ht="12.95" customHeight="1">
      <c r="C77" s="296"/>
      <c r="D77" s="300"/>
      <c r="E77" s="204" t="s">
        <v>126</v>
      </c>
      <c r="F77" s="205">
        <v>1</v>
      </c>
      <c r="G77" s="205" t="s">
        <v>125</v>
      </c>
      <c r="H77" s="206">
        <v>1</v>
      </c>
      <c r="I77" s="206">
        <v>0</v>
      </c>
      <c r="J77" s="206">
        <v>0.9304</v>
      </c>
      <c r="K77" s="205">
        <v>0.999</v>
      </c>
      <c r="L77" s="205" t="s">
        <v>125</v>
      </c>
      <c r="M77" s="207">
        <f>M76/M75</f>
        <v>0.93559428481708273</v>
      </c>
    </row>
    <row r="78" spans="3:13" ht="12.95" customHeight="1">
      <c r="C78" s="296"/>
      <c r="D78" s="298" t="s">
        <v>177</v>
      </c>
      <c r="E78" s="196" t="s">
        <v>32</v>
      </c>
      <c r="F78" s="197">
        <v>18039</v>
      </c>
      <c r="G78" s="197">
        <v>0</v>
      </c>
      <c r="H78" s="198">
        <v>21950</v>
      </c>
      <c r="I78" s="198">
        <v>0</v>
      </c>
      <c r="J78" s="198">
        <v>0</v>
      </c>
      <c r="K78" s="197">
        <v>0</v>
      </c>
      <c r="L78" s="197">
        <v>0</v>
      </c>
      <c r="M78" s="199">
        <f t="shared" si="0"/>
        <v>39989</v>
      </c>
    </row>
    <row r="79" spans="3:13" ht="12.95" customHeight="1">
      <c r="C79" s="296"/>
      <c r="D79" s="299"/>
      <c r="E79" s="186" t="s">
        <v>154</v>
      </c>
      <c r="F79" s="187">
        <v>18038</v>
      </c>
      <c r="G79" s="187">
        <v>0</v>
      </c>
      <c r="H79" s="188">
        <v>21940</v>
      </c>
      <c r="I79" s="188">
        <v>0</v>
      </c>
      <c r="J79" s="188">
        <v>0</v>
      </c>
      <c r="K79" s="187">
        <v>0</v>
      </c>
      <c r="L79" s="187">
        <v>0</v>
      </c>
      <c r="M79" s="195">
        <f t="shared" si="0"/>
        <v>39978</v>
      </c>
    </row>
    <row r="80" spans="3:13" ht="12.95" customHeight="1">
      <c r="C80" s="296"/>
      <c r="D80" s="300"/>
      <c r="E80" s="204" t="s">
        <v>126</v>
      </c>
      <c r="F80" s="205">
        <v>1</v>
      </c>
      <c r="G80" s="205" t="s">
        <v>125</v>
      </c>
      <c r="H80" s="206">
        <v>0.99950000000000006</v>
      </c>
      <c r="I80" s="206" t="s">
        <v>125</v>
      </c>
      <c r="J80" s="206" t="s">
        <v>125</v>
      </c>
      <c r="K80" s="205" t="s">
        <v>125</v>
      </c>
      <c r="L80" s="205" t="s">
        <v>125</v>
      </c>
      <c r="M80" s="207">
        <f>M79/M78</f>
        <v>0.99972492435419735</v>
      </c>
    </row>
    <row r="81" spans="3:13" ht="12.95" customHeight="1">
      <c r="C81" s="296"/>
      <c r="D81" s="298" t="s">
        <v>178</v>
      </c>
      <c r="E81" s="196" t="s">
        <v>32</v>
      </c>
      <c r="F81" s="197">
        <v>0</v>
      </c>
      <c r="G81" s="197">
        <v>8500</v>
      </c>
      <c r="H81" s="198">
        <v>0</v>
      </c>
      <c r="I81" s="198">
        <v>0</v>
      </c>
      <c r="J81" s="198">
        <v>0</v>
      </c>
      <c r="K81" s="197">
        <v>0</v>
      </c>
      <c r="L81" s="197">
        <v>0</v>
      </c>
      <c r="M81" s="199">
        <f t="shared" ref="M81:M142" si="1">SUM(F81:L81)</f>
        <v>8500</v>
      </c>
    </row>
    <row r="82" spans="3:13" ht="12.95" customHeight="1">
      <c r="C82" s="296"/>
      <c r="D82" s="299"/>
      <c r="E82" s="186" t="s">
        <v>154</v>
      </c>
      <c r="F82" s="187">
        <v>0</v>
      </c>
      <c r="G82" s="187">
        <v>8454</v>
      </c>
      <c r="H82" s="188">
        <v>0</v>
      </c>
      <c r="I82" s="188">
        <v>0</v>
      </c>
      <c r="J82" s="188">
        <v>0</v>
      </c>
      <c r="K82" s="187">
        <v>0</v>
      </c>
      <c r="L82" s="187">
        <v>0</v>
      </c>
      <c r="M82" s="195">
        <f t="shared" si="1"/>
        <v>8454</v>
      </c>
    </row>
    <row r="83" spans="3:13" ht="12.95" customHeight="1">
      <c r="C83" s="296"/>
      <c r="D83" s="300"/>
      <c r="E83" s="204" t="s">
        <v>126</v>
      </c>
      <c r="F83" s="205" t="s">
        <v>125</v>
      </c>
      <c r="G83" s="205">
        <v>0.99460000000000004</v>
      </c>
      <c r="H83" s="206" t="s">
        <v>125</v>
      </c>
      <c r="I83" s="206" t="s">
        <v>125</v>
      </c>
      <c r="J83" s="206" t="s">
        <v>125</v>
      </c>
      <c r="K83" s="205" t="s">
        <v>125</v>
      </c>
      <c r="L83" s="205" t="s">
        <v>125</v>
      </c>
      <c r="M83" s="207">
        <f>M82/M81</f>
        <v>0.99458823529411766</v>
      </c>
    </row>
    <row r="84" spans="3:13" ht="12.95" customHeight="1">
      <c r="C84" s="296"/>
      <c r="D84" s="298" t="s">
        <v>179</v>
      </c>
      <c r="E84" s="196" t="s">
        <v>32</v>
      </c>
      <c r="F84" s="197">
        <v>539832</v>
      </c>
      <c r="G84" s="197">
        <v>34756</v>
      </c>
      <c r="H84" s="198">
        <v>62055</v>
      </c>
      <c r="I84" s="198">
        <v>109475</v>
      </c>
      <c r="J84" s="198">
        <v>73547</v>
      </c>
      <c r="K84" s="197">
        <v>151200</v>
      </c>
      <c r="L84" s="197">
        <v>13336</v>
      </c>
      <c r="M84" s="199">
        <f t="shared" si="1"/>
        <v>984201</v>
      </c>
    </row>
    <row r="85" spans="3:13" ht="12.95" customHeight="1">
      <c r="C85" s="296"/>
      <c r="D85" s="299"/>
      <c r="E85" s="186" t="s">
        <v>154</v>
      </c>
      <c r="F85" s="187">
        <v>495980</v>
      </c>
      <c r="G85" s="187">
        <v>34727</v>
      </c>
      <c r="H85" s="188">
        <v>59807</v>
      </c>
      <c r="I85" s="188">
        <v>55276</v>
      </c>
      <c r="J85" s="188">
        <v>72756</v>
      </c>
      <c r="K85" s="187">
        <v>150165</v>
      </c>
      <c r="L85" s="187">
        <v>13329</v>
      </c>
      <c r="M85" s="195">
        <f t="shared" si="1"/>
        <v>882040</v>
      </c>
    </row>
    <row r="86" spans="3:13" ht="12.95" customHeight="1">
      <c r="C86" s="296"/>
      <c r="D86" s="300"/>
      <c r="E86" s="204" t="s">
        <v>126</v>
      </c>
      <c r="F86" s="205">
        <v>0.91879999999999995</v>
      </c>
      <c r="G86" s="205">
        <v>0.99919999999999998</v>
      </c>
      <c r="H86" s="206">
        <v>0.96379999999999999</v>
      </c>
      <c r="I86" s="206">
        <v>0.50490000000000002</v>
      </c>
      <c r="J86" s="206">
        <v>0.98919999999999997</v>
      </c>
      <c r="K86" s="205">
        <v>0.99319999999999997</v>
      </c>
      <c r="L86" s="205">
        <v>0.99950000000000006</v>
      </c>
      <c r="M86" s="207">
        <f>M85/M84</f>
        <v>0.89619904877154155</v>
      </c>
    </row>
    <row r="87" spans="3:13" ht="12.95" customHeight="1">
      <c r="C87" s="296"/>
      <c r="D87" s="298" t="s">
        <v>180</v>
      </c>
      <c r="E87" s="196" t="s">
        <v>32</v>
      </c>
      <c r="F87" s="197">
        <v>37441</v>
      </c>
      <c r="G87" s="197">
        <v>0</v>
      </c>
      <c r="H87" s="198">
        <v>0</v>
      </c>
      <c r="I87" s="198">
        <v>0</v>
      </c>
      <c r="J87" s="198">
        <v>69449</v>
      </c>
      <c r="K87" s="197">
        <v>0</v>
      </c>
      <c r="L87" s="197">
        <v>0</v>
      </c>
      <c r="M87" s="199">
        <f t="shared" si="1"/>
        <v>106890</v>
      </c>
    </row>
    <row r="88" spans="3:13" ht="12.95" customHeight="1">
      <c r="C88" s="296"/>
      <c r="D88" s="299"/>
      <c r="E88" s="186" t="s">
        <v>154</v>
      </c>
      <c r="F88" s="187">
        <v>37389</v>
      </c>
      <c r="G88" s="187">
        <v>0</v>
      </c>
      <c r="H88" s="188">
        <v>0</v>
      </c>
      <c r="I88" s="188">
        <v>0</v>
      </c>
      <c r="J88" s="188">
        <v>69449</v>
      </c>
      <c r="K88" s="187">
        <v>0</v>
      </c>
      <c r="L88" s="187">
        <v>0</v>
      </c>
      <c r="M88" s="195">
        <f t="shared" si="1"/>
        <v>106838</v>
      </c>
    </row>
    <row r="89" spans="3:13" ht="12.95" customHeight="1">
      <c r="C89" s="296"/>
      <c r="D89" s="300"/>
      <c r="E89" s="204" t="s">
        <v>126</v>
      </c>
      <c r="F89" s="205">
        <v>0.99860000000000004</v>
      </c>
      <c r="G89" s="205" t="s">
        <v>125</v>
      </c>
      <c r="H89" s="206" t="s">
        <v>125</v>
      </c>
      <c r="I89" s="206" t="s">
        <v>125</v>
      </c>
      <c r="J89" s="206">
        <v>1</v>
      </c>
      <c r="K89" s="205" t="s">
        <v>125</v>
      </c>
      <c r="L89" s="205" t="s">
        <v>125</v>
      </c>
      <c r="M89" s="207">
        <f>M88/M87</f>
        <v>0.99951351857049298</v>
      </c>
    </row>
    <row r="90" spans="3:13" ht="12.95" customHeight="1">
      <c r="C90" s="296"/>
      <c r="D90" s="298" t="s">
        <v>181</v>
      </c>
      <c r="E90" s="196" t="s">
        <v>32</v>
      </c>
      <c r="F90" s="197">
        <v>0</v>
      </c>
      <c r="G90" s="197">
        <v>5020</v>
      </c>
      <c r="H90" s="198">
        <v>0</v>
      </c>
      <c r="I90" s="198">
        <v>0</v>
      </c>
      <c r="J90" s="198">
        <v>0</v>
      </c>
      <c r="K90" s="197">
        <v>14522</v>
      </c>
      <c r="L90" s="197">
        <v>0</v>
      </c>
      <c r="M90" s="199">
        <f t="shared" si="1"/>
        <v>19542</v>
      </c>
    </row>
    <row r="91" spans="3:13" ht="12.95" customHeight="1">
      <c r="C91" s="296"/>
      <c r="D91" s="299"/>
      <c r="E91" s="186" t="s">
        <v>154</v>
      </c>
      <c r="F91" s="187">
        <v>0</v>
      </c>
      <c r="G91" s="187">
        <v>5020</v>
      </c>
      <c r="H91" s="188">
        <v>0</v>
      </c>
      <c r="I91" s="188">
        <v>0</v>
      </c>
      <c r="J91" s="188">
        <v>0</v>
      </c>
      <c r="K91" s="187">
        <v>14522</v>
      </c>
      <c r="L91" s="187">
        <v>0</v>
      </c>
      <c r="M91" s="195">
        <f t="shared" si="1"/>
        <v>19542</v>
      </c>
    </row>
    <row r="92" spans="3:13" ht="12.95" customHeight="1">
      <c r="C92" s="296"/>
      <c r="D92" s="300"/>
      <c r="E92" s="204" t="s">
        <v>126</v>
      </c>
      <c r="F92" s="205" t="s">
        <v>125</v>
      </c>
      <c r="G92" s="205">
        <v>1</v>
      </c>
      <c r="H92" s="206" t="s">
        <v>125</v>
      </c>
      <c r="I92" s="206" t="s">
        <v>125</v>
      </c>
      <c r="J92" s="206" t="s">
        <v>125</v>
      </c>
      <c r="K92" s="205">
        <v>1</v>
      </c>
      <c r="L92" s="205" t="s">
        <v>125</v>
      </c>
      <c r="M92" s="207">
        <f>M91/M90</f>
        <v>1</v>
      </c>
    </row>
    <row r="93" spans="3:13" ht="12.95" customHeight="1">
      <c r="C93" s="296"/>
      <c r="D93" s="298" t="s">
        <v>182</v>
      </c>
      <c r="E93" s="196" t="s">
        <v>32</v>
      </c>
      <c r="F93" s="197">
        <v>5880</v>
      </c>
      <c r="G93" s="197">
        <v>1000</v>
      </c>
      <c r="H93" s="198">
        <v>0</v>
      </c>
      <c r="I93" s="198">
        <v>7500</v>
      </c>
      <c r="J93" s="198">
        <v>0</v>
      </c>
      <c r="K93" s="197">
        <v>0</v>
      </c>
      <c r="L93" s="197">
        <v>0</v>
      </c>
      <c r="M93" s="199">
        <f t="shared" si="1"/>
        <v>14380</v>
      </c>
    </row>
    <row r="94" spans="3:13" ht="12.95" customHeight="1">
      <c r="C94" s="296"/>
      <c r="D94" s="299"/>
      <c r="E94" s="186" t="s">
        <v>154</v>
      </c>
      <c r="F94" s="187">
        <v>5880</v>
      </c>
      <c r="G94" s="187">
        <v>717</v>
      </c>
      <c r="H94" s="188">
        <v>0</v>
      </c>
      <c r="I94" s="188">
        <v>7500</v>
      </c>
      <c r="J94" s="188">
        <v>0</v>
      </c>
      <c r="K94" s="187">
        <v>0</v>
      </c>
      <c r="L94" s="187">
        <v>0</v>
      </c>
      <c r="M94" s="195">
        <f t="shared" si="1"/>
        <v>14097</v>
      </c>
    </row>
    <row r="95" spans="3:13" ht="12.95" customHeight="1">
      <c r="C95" s="296"/>
      <c r="D95" s="300"/>
      <c r="E95" s="204" t="s">
        <v>126</v>
      </c>
      <c r="F95" s="205">
        <v>1</v>
      </c>
      <c r="G95" s="205">
        <v>0.71699999999999997</v>
      </c>
      <c r="H95" s="206" t="s">
        <v>125</v>
      </c>
      <c r="I95" s="206">
        <v>1</v>
      </c>
      <c r="J95" s="206" t="s">
        <v>125</v>
      </c>
      <c r="K95" s="205" t="s">
        <v>125</v>
      </c>
      <c r="L95" s="205" t="s">
        <v>125</v>
      </c>
      <c r="M95" s="207">
        <f>M94/M93</f>
        <v>0.98031988873435327</v>
      </c>
    </row>
    <row r="96" spans="3:13" ht="12.95" customHeight="1">
      <c r="C96" s="296"/>
      <c r="D96" s="298" t="s">
        <v>183</v>
      </c>
      <c r="E96" s="196" t="s">
        <v>32</v>
      </c>
      <c r="F96" s="197">
        <v>82357</v>
      </c>
      <c r="G96" s="197">
        <v>81656</v>
      </c>
      <c r="H96" s="198">
        <v>50450</v>
      </c>
      <c r="I96" s="198">
        <v>20937</v>
      </c>
      <c r="J96" s="198">
        <v>45866</v>
      </c>
      <c r="K96" s="197">
        <v>13532</v>
      </c>
      <c r="L96" s="197">
        <v>14500</v>
      </c>
      <c r="M96" s="199">
        <f t="shared" si="1"/>
        <v>309298</v>
      </c>
    </row>
    <row r="97" spans="3:13" ht="12.95" customHeight="1">
      <c r="C97" s="296"/>
      <c r="D97" s="299"/>
      <c r="E97" s="186" t="s">
        <v>154</v>
      </c>
      <c r="F97" s="187">
        <v>81659</v>
      </c>
      <c r="G97" s="187">
        <v>81388</v>
      </c>
      <c r="H97" s="188">
        <v>50380</v>
      </c>
      <c r="I97" s="188">
        <v>20548</v>
      </c>
      <c r="J97" s="188">
        <v>44994</v>
      </c>
      <c r="K97" s="187">
        <v>11528</v>
      </c>
      <c r="L97" s="187">
        <v>14370</v>
      </c>
      <c r="M97" s="195">
        <f t="shared" si="1"/>
        <v>304867</v>
      </c>
    </row>
    <row r="98" spans="3:13" ht="12.95" customHeight="1">
      <c r="C98" s="296"/>
      <c r="D98" s="300"/>
      <c r="E98" s="204" t="s">
        <v>126</v>
      </c>
      <c r="F98" s="205">
        <v>0.99150000000000005</v>
      </c>
      <c r="G98" s="205">
        <v>0.99670000000000003</v>
      </c>
      <c r="H98" s="206">
        <v>0.99860000000000004</v>
      </c>
      <c r="I98" s="206">
        <v>0.98140000000000005</v>
      </c>
      <c r="J98" s="206">
        <v>0.98099999999999998</v>
      </c>
      <c r="K98" s="205">
        <v>0.85189999999999999</v>
      </c>
      <c r="L98" s="205">
        <v>0.99099999999999999</v>
      </c>
      <c r="M98" s="207">
        <f>M97/M96</f>
        <v>0.98567401017788669</v>
      </c>
    </row>
    <row r="99" spans="3:13" ht="12.95" customHeight="1">
      <c r="C99" s="296"/>
      <c r="D99" s="298" t="s">
        <v>184</v>
      </c>
      <c r="E99" s="196" t="s">
        <v>32</v>
      </c>
      <c r="F99" s="197">
        <v>154301</v>
      </c>
      <c r="G99" s="197">
        <v>60230</v>
      </c>
      <c r="H99" s="198">
        <v>23506</v>
      </c>
      <c r="I99" s="198">
        <v>0</v>
      </c>
      <c r="J99" s="198">
        <v>177008</v>
      </c>
      <c r="K99" s="197">
        <v>41900</v>
      </c>
      <c r="L99" s="197">
        <v>19525</v>
      </c>
      <c r="M99" s="199">
        <f t="shared" si="1"/>
        <v>476470</v>
      </c>
    </row>
    <row r="100" spans="3:13" ht="12.95" customHeight="1">
      <c r="C100" s="296"/>
      <c r="D100" s="299"/>
      <c r="E100" s="186" t="s">
        <v>154</v>
      </c>
      <c r="F100" s="187">
        <v>154301</v>
      </c>
      <c r="G100" s="187">
        <v>60212</v>
      </c>
      <c r="H100" s="188">
        <v>23505</v>
      </c>
      <c r="I100" s="188">
        <v>0</v>
      </c>
      <c r="J100" s="188">
        <v>177002</v>
      </c>
      <c r="K100" s="187">
        <v>41699</v>
      </c>
      <c r="L100" s="187">
        <v>19517</v>
      </c>
      <c r="M100" s="195">
        <f t="shared" si="1"/>
        <v>476236</v>
      </c>
    </row>
    <row r="101" spans="3:13" ht="12.95" customHeight="1">
      <c r="C101" s="296"/>
      <c r="D101" s="300"/>
      <c r="E101" s="204" t="s">
        <v>126</v>
      </c>
      <c r="F101" s="205">
        <v>1</v>
      </c>
      <c r="G101" s="205">
        <v>0.99970000000000003</v>
      </c>
      <c r="H101" s="206">
        <v>0.99990000000000001</v>
      </c>
      <c r="I101" s="206" t="s">
        <v>125</v>
      </c>
      <c r="J101" s="206">
        <v>1</v>
      </c>
      <c r="K101" s="205">
        <v>0.99519999999999997</v>
      </c>
      <c r="L101" s="205">
        <v>0.99960000000000004</v>
      </c>
      <c r="M101" s="207">
        <f>M100/M99</f>
        <v>0.99950888828257811</v>
      </c>
    </row>
    <row r="102" spans="3:13" ht="12.95" customHeight="1">
      <c r="C102" s="296"/>
      <c r="D102" s="298" t="s">
        <v>185</v>
      </c>
      <c r="E102" s="196" t="s">
        <v>32</v>
      </c>
      <c r="F102" s="197">
        <v>0</v>
      </c>
      <c r="G102" s="197">
        <v>0</v>
      </c>
      <c r="H102" s="198">
        <v>0</v>
      </c>
      <c r="I102" s="198">
        <v>0</v>
      </c>
      <c r="J102" s="198">
        <v>0</v>
      </c>
      <c r="K102" s="197">
        <v>6787</v>
      </c>
      <c r="L102" s="197">
        <v>1660</v>
      </c>
      <c r="M102" s="199">
        <f t="shared" si="1"/>
        <v>8447</v>
      </c>
    </row>
    <row r="103" spans="3:13" ht="12.95" customHeight="1">
      <c r="C103" s="296"/>
      <c r="D103" s="299"/>
      <c r="E103" s="186" t="s">
        <v>154</v>
      </c>
      <c r="F103" s="187">
        <v>0</v>
      </c>
      <c r="G103" s="187">
        <v>0</v>
      </c>
      <c r="H103" s="188">
        <v>0</v>
      </c>
      <c r="I103" s="188">
        <v>0</v>
      </c>
      <c r="J103" s="188">
        <v>0</v>
      </c>
      <c r="K103" s="187">
        <v>1660</v>
      </c>
      <c r="L103" s="187">
        <v>1660</v>
      </c>
      <c r="M103" s="195">
        <f t="shared" si="1"/>
        <v>3320</v>
      </c>
    </row>
    <row r="104" spans="3:13" ht="12.95" customHeight="1">
      <c r="C104" s="296"/>
      <c r="D104" s="300"/>
      <c r="E104" s="204" t="s">
        <v>126</v>
      </c>
      <c r="F104" s="205" t="s">
        <v>125</v>
      </c>
      <c r="G104" s="205" t="s">
        <v>125</v>
      </c>
      <c r="H104" s="206" t="s">
        <v>125</v>
      </c>
      <c r="I104" s="206" t="s">
        <v>125</v>
      </c>
      <c r="J104" s="206" t="s">
        <v>125</v>
      </c>
      <c r="K104" s="205">
        <v>0.24460000000000001</v>
      </c>
      <c r="L104" s="205">
        <v>1</v>
      </c>
      <c r="M104" s="207">
        <f>M103/M102</f>
        <v>0.39303894873919737</v>
      </c>
    </row>
    <row r="105" spans="3:13" ht="12.95" customHeight="1">
      <c r="C105" s="296"/>
      <c r="D105" s="298" t="s">
        <v>186</v>
      </c>
      <c r="E105" s="196" t="s">
        <v>32</v>
      </c>
      <c r="F105" s="197">
        <v>0</v>
      </c>
      <c r="G105" s="197">
        <v>0</v>
      </c>
      <c r="H105" s="198">
        <v>0</v>
      </c>
      <c r="I105" s="198">
        <v>0</v>
      </c>
      <c r="J105" s="198">
        <v>123</v>
      </c>
      <c r="K105" s="197">
        <v>0</v>
      </c>
      <c r="L105" s="197">
        <v>0</v>
      </c>
      <c r="M105" s="199">
        <f t="shared" si="1"/>
        <v>123</v>
      </c>
    </row>
    <row r="106" spans="3:13" ht="12.95" customHeight="1">
      <c r="C106" s="296"/>
      <c r="D106" s="299"/>
      <c r="E106" s="186" t="s">
        <v>154</v>
      </c>
      <c r="F106" s="187">
        <v>0</v>
      </c>
      <c r="G106" s="187">
        <v>0</v>
      </c>
      <c r="H106" s="188">
        <v>0</v>
      </c>
      <c r="I106" s="188">
        <v>0</v>
      </c>
      <c r="J106" s="188">
        <v>110</v>
      </c>
      <c r="K106" s="187">
        <v>0</v>
      </c>
      <c r="L106" s="187">
        <v>0</v>
      </c>
      <c r="M106" s="195">
        <f t="shared" si="1"/>
        <v>110</v>
      </c>
    </row>
    <row r="107" spans="3:13" ht="12.95" customHeight="1">
      <c r="C107" s="296"/>
      <c r="D107" s="300"/>
      <c r="E107" s="204" t="s">
        <v>126</v>
      </c>
      <c r="F107" s="205" t="s">
        <v>125</v>
      </c>
      <c r="G107" s="205" t="s">
        <v>125</v>
      </c>
      <c r="H107" s="206" t="s">
        <v>125</v>
      </c>
      <c r="I107" s="206" t="s">
        <v>125</v>
      </c>
      <c r="J107" s="206">
        <v>0.89429999999999998</v>
      </c>
      <c r="K107" s="205" t="s">
        <v>125</v>
      </c>
      <c r="L107" s="205" t="s">
        <v>125</v>
      </c>
      <c r="M107" s="207">
        <f>M106/M105</f>
        <v>0.89430894308943087</v>
      </c>
    </row>
    <row r="108" spans="3:13" ht="12.95" customHeight="1">
      <c r="C108" s="296"/>
      <c r="D108" s="298" t="s">
        <v>187</v>
      </c>
      <c r="E108" s="196" t="s">
        <v>32</v>
      </c>
      <c r="F108" s="197">
        <v>83000</v>
      </c>
      <c r="G108" s="197">
        <v>73000</v>
      </c>
      <c r="H108" s="198">
        <v>49522</v>
      </c>
      <c r="I108" s="198">
        <v>28500</v>
      </c>
      <c r="J108" s="198">
        <v>0</v>
      </c>
      <c r="K108" s="197">
        <v>40499</v>
      </c>
      <c r="L108" s="197">
        <v>0</v>
      </c>
      <c r="M108" s="199">
        <f t="shared" si="1"/>
        <v>274521</v>
      </c>
    </row>
    <row r="109" spans="3:13" ht="12.95" customHeight="1">
      <c r="C109" s="296"/>
      <c r="D109" s="299"/>
      <c r="E109" s="186" t="s">
        <v>154</v>
      </c>
      <c r="F109" s="187">
        <v>83000</v>
      </c>
      <c r="G109" s="187">
        <v>72841</v>
      </c>
      <c r="H109" s="188">
        <v>48759</v>
      </c>
      <c r="I109" s="188">
        <v>28500</v>
      </c>
      <c r="J109" s="188">
        <v>0</v>
      </c>
      <c r="K109" s="187">
        <v>39807</v>
      </c>
      <c r="L109" s="187">
        <v>0</v>
      </c>
      <c r="M109" s="195">
        <f t="shared" si="1"/>
        <v>272907</v>
      </c>
    </row>
    <row r="110" spans="3:13" ht="12.95" customHeight="1">
      <c r="C110" s="296"/>
      <c r="D110" s="300"/>
      <c r="E110" s="204" t="s">
        <v>126</v>
      </c>
      <c r="F110" s="205">
        <v>1</v>
      </c>
      <c r="G110" s="205">
        <v>0.99780000000000002</v>
      </c>
      <c r="H110" s="206">
        <v>0.98460000000000003</v>
      </c>
      <c r="I110" s="206">
        <v>1</v>
      </c>
      <c r="J110" s="206" t="s">
        <v>125</v>
      </c>
      <c r="K110" s="205">
        <v>0.9829</v>
      </c>
      <c r="L110" s="205" t="s">
        <v>125</v>
      </c>
      <c r="M110" s="207">
        <f>M109/M108</f>
        <v>0.9941206683641689</v>
      </c>
    </row>
    <row r="111" spans="3:13" ht="12.95" customHeight="1">
      <c r="C111" s="296"/>
      <c r="D111" s="298" t="s">
        <v>188</v>
      </c>
      <c r="E111" s="196" t="s">
        <v>32</v>
      </c>
      <c r="F111" s="197">
        <v>19893</v>
      </c>
      <c r="G111" s="197">
        <v>7803</v>
      </c>
      <c r="H111" s="198">
        <v>0</v>
      </c>
      <c r="I111" s="198">
        <v>0</v>
      </c>
      <c r="J111" s="198">
        <v>2089</v>
      </c>
      <c r="K111" s="197">
        <v>8400</v>
      </c>
      <c r="L111" s="197">
        <v>11000</v>
      </c>
      <c r="M111" s="199">
        <f t="shared" si="1"/>
        <v>49185</v>
      </c>
    </row>
    <row r="112" spans="3:13" ht="12.95" customHeight="1">
      <c r="C112" s="296"/>
      <c r="D112" s="299"/>
      <c r="E112" s="186" t="s">
        <v>154</v>
      </c>
      <c r="F112" s="187">
        <v>19893</v>
      </c>
      <c r="G112" s="187">
        <v>803</v>
      </c>
      <c r="H112" s="188">
        <v>0</v>
      </c>
      <c r="I112" s="188">
        <v>0</v>
      </c>
      <c r="J112" s="188">
        <v>2087</v>
      </c>
      <c r="K112" s="187">
        <v>8400</v>
      </c>
      <c r="L112" s="187">
        <v>11000</v>
      </c>
      <c r="M112" s="195">
        <f t="shared" si="1"/>
        <v>42183</v>
      </c>
    </row>
    <row r="113" spans="3:13" ht="12.95" customHeight="1">
      <c r="C113" s="296"/>
      <c r="D113" s="300"/>
      <c r="E113" s="204" t="s">
        <v>126</v>
      </c>
      <c r="F113" s="205">
        <v>1</v>
      </c>
      <c r="G113" s="205">
        <v>0.10290000000000001</v>
      </c>
      <c r="H113" s="206" t="s">
        <v>125</v>
      </c>
      <c r="I113" s="206" t="s">
        <v>125</v>
      </c>
      <c r="J113" s="206">
        <v>0.999</v>
      </c>
      <c r="K113" s="205">
        <v>1</v>
      </c>
      <c r="L113" s="205">
        <v>1</v>
      </c>
      <c r="M113" s="207">
        <f>M112/M111</f>
        <v>0.85763952424519674</v>
      </c>
    </row>
    <row r="114" spans="3:13" ht="12.95" customHeight="1">
      <c r="C114" s="296"/>
      <c r="D114" s="298" t="s">
        <v>189</v>
      </c>
      <c r="E114" s="196" t="s">
        <v>32</v>
      </c>
      <c r="F114" s="197">
        <v>1642999</v>
      </c>
      <c r="G114" s="197">
        <v>994125</v>
      </c>
      <c r="H114" s="198">
        <v>567061</v>
      </c>
      <c r="I114" s="198">
        <v>1072791</v>
      </c>
      <c r="J114" s="198">
        <v>1835128</v>
      </c>
      <c r="K114" s="197">
        <v>479228</v>
      </c>
      <c r="L114" s="197">
        <v>23000</v>
      </c>
      <c r="M114" s="199">
        <f t="shared" si="1"/>
        <v>6614332</v>
      </c>
    </row>
    <row r="115" spans="3:13" ht="12.95" customHeight="1">
      <c r="C115" s="296"/>
      <c r="D115" s="299"/>
      <c r="E115" s="186" t="s">
        <v>154</v>
      </c>
      <c r="F115" s="187">
        <v>1382552</v>
      </c>
      <c r="G115" s="187">
        <v>909297</v>
      </c>
      <c r="H115" s="188">
        <v>509772</v>
      </c>
      <c r="I115" s="188">
        <v>1072790</v>
      </c>
      <c r="J115" s="188">
        <v>1825120</v>
      </c>
      <c r="K115" s="187">
        <v>373036</v>
      </c>
      <c r="L115" s="187">
        <v>23000</v>
      </c>
      <c r="M115" s="195">
        <f t="shared" si="1"/>
        <v>6095567</v>
      </c>
    </row>
    <row r="116" spans="3:13" ht="12.95" customHeight="1">
      <c r="C116" s="296"/>
      <c r="D116" s="300"/>
      <c r="E116" s="204" t="s">
        <v>126</v>
      </c>
      <c r="F116" s="205">
        <v>0.84150000000000003</v>
      </c>
      <c r="G116" s="205">
        <v>0.91469999999999996</v>
      </c>
      <c r="H116" s="206">
        <v>0.89900000000000002</v>
      </c>
      <c r="I116" s="206">
        <v>1</v>
      </c>
      <c r="J116" s="206">
        <v>0.99450000000000005</v>
      </c>
      <c r="K116" s="205">
        <v>0.77839999999999998</v>
      </c>
      <c r="L116" s="205">
        <v>1</v>
      </c>
      <c r="M116" s="207">
        <f>M115/M114</f>
        <v>0.92156955532319818</v>
      </c>
    </row>
    <row r="117" spans="3:13" ht="12.95" customHeight="1">
      <c r="C117" s="296"/>
      <c r="D117" s="298" t="s">
        <v>190</v>
      </c>
      <c r="E117" s="196" t="s">
        <v>32</v>
      </c>
      <c r="F117" s="197">
        <v>12001</v>
      </c>
      <c r="G117" s="197">
        <v>30000</v>
      </c>
      <c r="H117" s="198">
        <v>0</v>
      </c>
      <c r="I117" s="198">
        <v>0</v>
      </c>
      <c r="J117" s="198">
        <v>156966</v>
      </c>
      <c r="K117" s="197">
        <v>6750</v>
      </c>
      <c r="L117" s="197">
        <v>0</v>
      </c>
      <c r="M117" s="199">
        <f t="shared" si="1"/>
        <v>205717</v>
      </c>
    </row>
    <row r="118" spans="3:13" ht="12.95" customHeight="1">
      <c r="C118" s="296"/>
      <c r="D118" s="299"/>
      <c r="E118" s="186" t="s">
        <v>154</v>
      </c>
      <c r="F118" s="187">
        <v>12001</v>
      </c>
      <c r="G118" s="187">
        <v>21840</v>
      </c>
      <c r="H118" s="188">
        <v>0</v>
      </c>
      <c r="I118" s="188">
        <v>0</v>
      </c>
      <c r="J118" s="188">
        <v>156965</v>
      </c>
      <c r="K118" s="187">
        <v>6750</v>
      </c>
      <c r="L118" s="187">
        <v>0</v>
      </c>
      <c r="M118" s="195">
        <f t="shared" si="1"/>
        <v>197556</v>
      </c>
    </row>
    <row r="119" spans="3:13" ht="12.95" customHeight="1">
      <c r="C119" s="296"/>
      <c r="D119" s="300"/>
      <c r="E119" s="204" t="s">
        <v>126</v>
      </c>
      <c r="F119" s="205">
        <v>1</v>
      </c>
      <c r="G119" s="205">
        <v>0.72799999999999998</v>
      </c>
      <c r="H119" s="206" t="s">
        <v>125</v>
      </c>
      <c r="I119" s="206" t="s">
        <v>125</v>
      </c>
      <c r="J119" s="206">
        <v>1</v>
      </c>
      <c r="K119" s="205">
        <v>1</v>
      </c>
      <c r="L119" s="205" t="s">
        <v>125</v>
      </c>
      <c r="M119" s="207">
        <f>M118/M117</f>
        <v>0.96032899565908503</v>
      </c>
    </row>
    <row r="120" spans="3:13" ht="12.95" customHeight="1">
      <c r="C120" s="296"/>
      <c r="D120" s="298" t="s">
        <v>191</v>
      </c>
      <c r="E120" s="196" t="s">
        <v>32</v>
      </c>
      <c r="F120" s="197">
        <v>431191</v>
      </c>
      <c r="G120" s="197">
        <v>676642</v>
      </c>
      <c r="H120" s="198">
        <v>350389</v>
      </c>
      <c r="I120" s="198">
        <v>652217</v>
      </c>
      <c r="J120" s="198">
        <v>1813988</v>
      </c>
      <c r="K120" s="197">
        <v>510417</v>
      </c>
      <c r="L120" s="197">
        <v>185593</v>
      </c>
      <c r="M120" s="199">
        <f t="shared" si="1"/>
        <v>4620437</v>
      </c>
    </row>
    <row r="121" spans="3:13" ht="12.95" customHeight="1">
      <c r="C121" s="296"/>
      <c r="D121" s="299"/>
      <c r="E121" s="186" t="s">
        <v>154</v>
      </c>
      <c r="F121" s="187">
        <v>426599</v>
      </c>
      <c r="G121" s="187">
        <v>531731</v>
      </c>
      <c r="H121" s="188">
        <v>334495</v>
      </c>
      <c r="I121" s="188">
        <v>652217</v>
      </c>
      <c r="J121" s="188">
        <v>1787944</v>
      </c>
      <c r="K121" s="187">
        <v>496626</v>
      </c>
      <c r="L121" s="187">
        <v>185522</v>
      </c>
      <c r="M121" s="195">
        <f t="shared" si="1"/>
        <v>4415134</v>
      </c>
    </row>
    <row r="122" spans="3:13" ht="12.95" customHeight="1">
      <c r="C122" s="296"/>
      <c r="D122" s="300"/>
      <c r="E122" s="204" t="s">
        <v>126</v>
      </c>
      <c r="F122" s="205">
        <v>0.98939999999999995</v>
      </c>
      <c r="G122" s="205">
        <v>0.78580000000000005</v>
      </c>
      <c r="H122" s="206">
        <v>0.9546</v>
      </c>
      <c r="I122" s="206">
        <v>1</v>
      </c>
      <c r="J122" s="206">
        <v>0.98560000000000003</v>
      </c>
      <c r="K122" s="205">
        <v>0.97299999999999998</v>
      </c>
      <c r="L122" s="205">
        <v>0.99960000000000004</v>
      </c>
      <c r="M122" s="207">
        <f>M121/M120</f>
        <v>0.95556632413773845</v>
      </c>
    </row>
    <row r="123" spans="3:13" ht="12.95" customHeight="1">
      <c r="C123" s="296"/>
      <c r="D123" s="298" t="s">
        <v>192</v>
      </c>
      <c r="E123" s="196" t="s">
        <v>32</v>
      </c>
      <c r="F123" s="197">
        <v>40535</v>
      </c>
      <c r="G123" s="197">
        <v>3000</v>
      </c>
      <c r="H123" s="198">
        <v>2000</v>
      </c>
      <c r="I123" s="198">
        <v>0</v>
      </c>
      <c r="J123" s="198">
        <v>0</v>
      </c>
      <c r="K123" s="197">
        <v>0</v>
      </c>
      <c r="L123" s="197">
        <v>0</v>
      </c>
      <c r="M123" s="199">
        <f t="shared" si="1"/>
        <v>45535</v>
      </c>
    </row>
    <row r="124" spans="3:13" ht="12.95" customHeight="1">
      <c r="C124" s="296"/>
      <c r="D124" s="299"/>
      <c r="E124" s="186" t="s">
        <v>154</v>
      </c>
      <c r="F124" s="187">
        <v>40535</v>
      </c>
      <c r="G124" s="187">
        <v>3000</v>
      </c>
      <c r="H124" s="188">
        <v>2000</v>
      </c>
      <c r="I124" s="188">
        <v>0</v>
      </c>
      <c r="J124" s="188">
        <v>0</v>
      </c>
      <c r="K124" s="187">
        <v>0</v>
      </c>
      <c r="L124" s="187">
        <v>0</v>
      </c>
      <c r="M124" s="195">
        <f t="shared" si="1"/>
        <v>45535</v>
      </c>
    </row>
    <row r="125" spans="3:13" ht="12.95" customHeight="1">
      <c r="C125" s="296"/>
      <c r="D125" s="300"/>
      <c r="E125" s="204" t="s">
        <v>126</v>
      </c>
      <c r="F125" s="205">
        <v>1</v>
      </c>
      <c r="G125" s="205">
        <v>0.99980000000000002</v>
      </c>
      <c r="H125" s="206">
        <v>1</v>
      </c>
      <c r="I125" s="206" t="s">
        <v>125</v>
      </c>
      <c r="J125" s="206" t="s">
        <v>125</v>
      </c>
      <c r="K125" s="205" t="s">
        <v>125</v>
      </c>
      <c r="L125" s="205" t="s">
        <v>125</v>
      </c>
      <c r="M125" s="207">
        <f>M124/M123</f>
        <v>1</v>
      </c>
    </row>
    <row r="126" spans="3:13" ht="12.95" customHeight="1">
      <c r="C126" s="296"/>
      <c r="D126" s="298" t="s">
        <v>193</v>
      </c>
      <c r="E126" s="196" t="s">
        <v>32</v>
      </c>
      <c r="F126" s="197">
        <v>285977</v>
      </c>
      <c r="G126" s="197">
        <v>57784</v>
      </c>
      <c r="H126" s="198">
        <v>12600</v>
      </c>
      <c r="I126" s="198">
        <v>120651</v>
      </c>
      <c r="J126" s="198">
        <v>200</v>
      </c>
      <c r="K126" s="197">
        <v>57733</v>
      </c>
      <c r="L126" s="197">
        <v>0</v>
      </c>
      <c r="M126" s="199">
        <f t="shared" si="1"/>
        <v>534945</v>
      </c>
    </row>
    <row r="127" spans="3:13" ht="12.95" customHeight="1">
      <c r="C127" s="296"/>
      <c r="D127" s="299"/>
      <c r="E127" s="186" t="s">
        <v>154</v>
      </c>
      <c r="F127" s="187">
        <v>258607</v>
      </c>
      <c r="G127" s="187">
        <v>57784</v>
      </c>
      <c r="H127" s="188">
        <v>12599</v>
      </c>
      <c r="I127" s="188">
        <v>87709</v>
      </c>
      <c r="J127" s="188">
        <v>0</v>
      </c>
      <c r="K127" s="187">
        <v>57015</v>
      </c>
      <c r="L127" s="187">
        <v>0</v>
      </c>
      <c r="M127" s="195">
        <f t="shared" si="1"/>
        <v>473714</v>
      </c>
    </row>
    <row r="128" spans="3:13" ht="12.95" customHeight="1">
      <c r="C128" s="296"/>
      <c r="D128" s="300"/>
      <c r="E128" s="204" t="s">
        <v>126</v>
      </c>
      <c r="F128" s="205">
        <v>0.90429999999999999</v>
      </c>
      <c r="G128" s="205">
        <v>1</v>
      </c>
      <c r="H128" s="206">
        <v>0.99990000000000001</v>
      </c>
      <c r="I128" s="206">
        <v>0.72699999999999998</v>
      </c>
      <c r="J128" s="206">
        <v>0</v>
      </c>
      <c r="K128" s="205">
        <v>0.98760000000000003</v>
      </c>
      <c r="L128" s="205" t="s">
        <v>125</v>
      </c>
      <c r="M128" s="207">
        <f>M127/M126</f>
        <v>0.88553776556468422</v>
      </c>
    </row>
    <row r="129" spans="3:13" ht="12.95" customHeight="1">
      <c r="C129" s="296"/>
      <c r="D129" s="298" t="s">
        <v>194</v>
      </c>
      <c r="E129" s="196" t="s">
        <v>32</v>
      </c>
      <c r="F129" s="197">
        <v>31188</v>
      </c>
      <c r="G129" s="197">
        <v>11444</v>
      </c>
      <c r="H129" s="198">
        <v>4149</v>
      </c>
      <c r="I129" s="198">
        <v>27969</v>
      </c>
      <c r="J129" s="198">
        <v>167621</v>
      </c>
      <c r="K129" s="197">
        <v>5802</v>
      </c>
      <c r="L129" s="197">
        <v>2070</v>
      </c>
      <c r="M129" s="199">
        <f t="shared" si="1"/>
        <v>250243</v>
      </c>
    </row>
    <row r="130" spans="3:13" ht="12.95" customHeight="1">
      <c r="C130" s="296"/>
      <c r="D130" s="299"/>
      <c r="E130" s="186" t="s">
        <v>154</v>
      </c>
      <c r="F130" s="187">
        <v>20616</v>
      </c>
      <c r="G130" s="187">
        <v>9031</v>
      </c>
      <c r="H130" s="188">
        <v>3088</v>
      </c>
      <c r="I130" s="188">
        <v>10417</v>
      </c>
      <c r="J130" s="188">
        <v>166241</v>
      </c>
      <c r="K130" s="187">
        <v>5080</v>
      </c>
      <c r="L130" s="187">
        <v>1684</v>
      </c>
      <c r="M130" s="195">
        <f t="shared" si="1"/>
        <v>216157</v>
      </c>
    </row>
    <row r="131" spans="3:13" ht="12.95" customHeight="1">
      <c r="C131" s="296"/>
      <c r="D131" s="300"/>
      <c r="E131" s="204" t="s">
        <v>126</v>
      </c>
      <c r="F131" s="205">
        <v>0.66100000000000003</v>
      </c>
      <c r="G131" s="205">
        <v>0.78910000000000002</v>
      </c>
      <c r="H131" s="206">
        <v>0.74429999999999996</v>
      </c>
      <c r="I131" s="206">
        <v>0.37240000000000001</v>
      </c>
      <c r="J131" s="206">
        <v>0.99180000000000001</v>
      </c>
      <c r="K131" s="205">
        <v>0.87560000000000004</v>
      </c>
      <c r="L131" s="205">
        <v>0.8135</v>
      </c>
      <c r="M131" s="207">
        <f>M130/M129</f>
        <v>0.86378839767745752</v>
      </c>
    </row>
    <row r="132" spans="3:13" ht="12.95" customHeight="1">
      <c r="C132" s="296"/>
      <c r="D132" s="298" t="s">
        <v>195</v>
      </c>
      <c r="E132" s="196" t="s">
        <v>32</v>
      </c>
      <c r="F132" s="197">
        <v>586572</v>
      </c>
      <c r="G132" s="197">
        <v>107230</v>
      </c>
      <c r="H132" s="198">
        <v>117410</v>
      </c>
      <c r="I132" s="198">
        <v>178613</v>
      </c>
      <c r="J132" s="198">
        <v>63088</v>
      </c>
      <c r="K132" s="197">
        <v>297989</v>
      </c>
      <c r="L132" s="197">
        <v>8170</v>
      </c>
      <c r="M132" s="199">
        <f t="shared" si="1"/>
        <v>1359072</v>
      </c>
    </row>
    <row r="133" spans="3:13" ht="12.95" customHeight="1">
      <c r="C133" s="296"/>
      <c r="D133" s="299"/>
      <c r="E133" s="186" t="s">
        <v>154</v>
      </c>
      <c r="F133" s="187">
        <v>532120</v>
      </c>
      <c r="G133" s="187">
        <v>106240</v>
      </c>
      <c r="H133" s="188">
        <v>113356</v>
      </c>
      <c r="I133" s="188">
        <v>119617</v>
      </c>
      <c r="J133" s="188">
        <v>61207</v>
      </c>
      <c r="K133" s="187">
        <v>269268</v>
      </c>
      <c r="L133" s="187">
        <v>7910</v>
      </c>
      <c r="M133" s="195">
        <f t="shared" si="1"/>
        <v>1209718</v>
      </c>
    </row>
    <row r="134" spans="3:13" ht="12.95" customHeight="1">
      <c r="C134" s="296"/>
      <c r="D134" s="300"/>
      <c r="E134" s="204" t="s">
        <v>126</v>
      </c>
      <c r="F134" s="205">
        <v>0.90720000000000001</v>
      </c>
      <c r="G134" s="205">
        <v>0.99080000000000001</v>
      </c>
      <c r="H134" s="206">
        <v>0.96550000000000002</v>
      </c>
      <c r="I134" s="206">
        <v>0.66969999999999996</v>
      </c>
      <c r="J134" s="206">
        <v>0.97019999999999995</v>
      </c>
      <c r="K134" s="205">
        <v>0.90359999999999996</v>
      </c>
      <c r="L134" s="205">
        <v>0.96819999999999995</v>
      </c>
      <c r="M134" s="207">
        <f>M133/M132</f>
        <v>0.89010589578771393</v>
      </c>
    </row>
    <row r="135" spans="3:13" ht="12.95" customHeight="1">
      <c r="C135" s="296"/>
      <c r="D135" s="298" t="s">
        <v>196</v>
      </c>
      <c r="E135" s="196" t="s">
        <v>32</v>
      </c>
      <c r="F135" s="197">
        <v>8367</v>
      </c>
      <c r="G135" s="197">
        <v>0</v>
      </c>
      <c r="H135" s="198">
        <v>9136</v>
      </c>
      <c r="I135" s="198">
        <v>0</v>
      </c>
      <c r="J135" s="198">
        <v>0</v>
      </c>
      <c r="K135" s="197">
        <v>0</v>
      </c>
      <c r="L135" s="197">
        <v>0</v>
      </c>
      <c r="M135" s="199">
        <f t="shared" si="1"/>
        <v>17503</v>
      </c>
    </row>
    <row r="136" spans="3:13" ht="12.95" customHeight="1">
      <c r="C136" s="296"/>
      <c r="D136" s="299"/>
      <c r="E136" s="186" t="s">
        <v>154</v>
      </c>
      <c r="F136" s="187">
        <v>8366</v>
      </c>
      <c r="G136" s="187">
        <v>0</v>
      </c>
      <c r="H136" s="188">
        <v>9136</v>
      </c>
      <c r="I136" s="188">
        <v>0</v>
      </c>
      <c r="J136" s="188">
        <v>0</v>
      </c>
      <c r="K136" s="187">
        <v>0</v>
      </c>
      <c r="L136" s="187">
        <v>0</v>
      </c>
      <c r="M136" s="195">
        <f t="shared" si="1"/>
        <v>17502</v>
      </c>
    </row>
    <row r="137" spans="3:13" ht="12.95" customHeight="1">
      <c r="C137" s="296"/>
      <c r="D137" s="300"/>
      <c r="E137" s="204" t="s">
        <v>126</v>
      </c>
      <c r="F137" s="205">
        <v>0.99990000000000001</v>
      </c>
      <c r="G137" s="205" t="s">
        <v>125</v>
      </c>
      <c r="H137" s="206">
        <v>1</v>
      </c>
      <c r="I137" s="206" t="s">
        <v>125</v>
      </c>
      <c r="J137" s="206" t="s">
        <v>125</v>
      </c>
      <c r="K137" s="205" t="s">
        <v>125</v>
      </c>
      <c r="L137" s="205" t="s">
        <v>125</v>
      </c>
      <c r="M137" s="207">
        <f>M136/M135</f>
        <v>0.99994286693709655</v>
      </c>
    </row>
    <row r="138" spans="3:13" ht="12.95" customHeight="1">
      <c r="C138" s="296"/>
      <c r="D138" s="298" t="s">
        <v>197</v>
      </c>
      <c r="E138" s="196" t="s">
        <v>32</v>
      </c>
      <c r="F138" s="197">
        <v>444591</v>
      </c>
      <c r="G138" s="197">
        <v>47674</v>
      </c>
      <c r="H138" s="198">
        <v>123093</v>
      </c>
      <c r="I138" s="198">
        <v>7600</v>
      </c>
      <c r="J138" s="198">
        <v>14325</v>
      </c>
      <c r="K138" s="197">
        <v>9500</v>
      </c>
      <c r="L138" s="197">
        <v>15150</v>
      </c>
      <c r="M138" s="199">
        <f t="shared" si="1"/>
        <v>661933</v>
      </c>
    </row>
    <row r="139" spans="3:13" ht="12.95" customHeight="1">
      <c r="C139" s="296"/>
      <c r="D139" s="299"/>
      <c r="E139" s="186" t="s">
        <v>154</v>
      </c>
      <c r="F139" s="187">
        <v>350441</v>
      </c>
      <c r="G139" s="187">
        <v>47674</v>
      </c>
      <c r="H139" s="188">
        <v>123080</v>
      </c>
      <c r="I139" s="188">
        <v>7600</v>
      </c>
      <c r="J139" s="188">
        <v>14325</v>
      </c>
      <c r="K139" s="187">
        <v>1700</v>
      </c>
      <c r="L139" s="187">
        <v>15150</v>
      </c>
      <c r="M139" s="195">
        <f t="shared" si="1"/>
        <v>559970</v>
      </c>
    </row>
    <row r="140" spans="3:13" ht="12.95" customHeight="1">
      <c r="C140" s="296"/>
      <c r="D140" s="300"/>
      <c r="E140" s="204" t="s">
        <v>126</v>
      </c>
      <c r="F140" s="205">
        <v>0.78820000000000001</v>
      </c>
      <c r="G140" s="205">
        <v>1</v>
      </c>
      <c r="H140" s="206">
        <v>0.99990000000000001</v>
      </c>
      <c r="I140" s="206">
        <v>1</v>
      </c>
      <c r="J140" s="206">
        <v>1</v>
      </c>
      <c r="K140" s="205">
        <v>0.1789</v>
      </c>
      <c r="L140" s="205">
        <v>1</v>
      </c>
      <c r="M140" s="207">
        <f>M139/M138</f>
        <v>0.84596175141592878</v>
      </c>
    </row>
    <row r="141" spans="3:13" ht="12.95" customHeight="1">
      <c r="C141" s="296"/>
      <c r="D141" s="298" t="s">
        <v>198</v>
      </c>
      <c r="E141" s="196" t="s">
        <v>32</v>
      </c>
      <c r="F141" s="197">
        <v>30</v>
      </c>
      <c r="G141" s="197">
        <v>134467</v>
      </c>
      <c r="H141" s="198">
        <v>0</v>
      </c>
      <c r="I141" s="198">
        <v>0</v>
      </c>
      <c r="J141" s="198">
        <v>32961</v>
      </c>
      <c r="K141" s="197">
        <v>0</v>
      </c>
      <c r="L141" s="197">
        <v>0</v>
      </c>
      <c r="M141" s="199">
        <f t="shared" si="1"/>
        <v>167458</v>
      </c>
    </row>
    <row r="142" spans="3:13" ht="12.95" customHeight="1">
      <c r="C142" s="296"/>
      <c r="D142" s="299"/>
      <c r="E142" s="186" t="s">
        <v>154</v>
      </c>
      <c r="F142" s="187">
        <v>0</v>
      </c>
      <c r="G142" s="187">
        <v>132733</v>
      </c>
      <c r="H142" s="188">
        <v>0</v>
      </c>
      <c r="I142" s="188">
        <v>0</v>
      </c>
      <c r="J142" s="188">
        <v>32961</v>
      </c>
      <c r="K142" s="187">
        <v>0</v>
      </c>
      <c r="L142" s="187">
        <v>0</v>
      </c>
      <c r="M142" s="195">
        <f t="shared" si="1"/>
        <v>165694</v>
      </c>
    </row>
    <row r="143" spans="3:13" ht="12.95" customHeight="1">
      <c r="C143" s="296"/>
      <c r="D143" s="300"/>
      <c r="E143" s="204" t="s">
        <v>126</v>
      </c>
      <c r="F143" s="205">
        <v>0</v>
      </c>
      <c r="G143" s="205">
        <v>0.98709999999999998</v>
      </c>
      <c r="H143" s="206" t="s">
        <v>125</v>
      </c>
      <c r="I143" s="206" t="s">
        <v>125</v>
      </c>
      <c r="J143" s="206">
        <v>1</v>
      </c>
      <c r="K143" s="205" t="s">
        <v>125</v>
      </c>
      <c r="L143" s="205" t="s">
        <v>125</v>
      </c>
      <c r="M143" s="207">
        <f>M142/M141</f>
        <v>0.98946601535907508</v>
      </c>
    </row>
    <row r="144" spans="3:13" ht="12.95" customHeight="1">
      <c r="C144" s="296"/>
      <c r="D144" s="298" t="s">
        <v>199</v>
      </c>
      <c r="E144" s="196" t="s">
        <v>32</v>
      </c>
      <c r="F144" s="197">
        <v>0</v>
      </c>
      <c r="G144" s="197">
        <v>1368</v>
      </c>
      <c r="H144" s="198">
        <v>0</v>
      </c>
      <c r="I144" s="198">
        <v>0</v>
      </c>
      <c r="J144" s="198">
        <v>13847</v>
      </c>
      <c r="K144" s="197">
        <v>0</v>
      </c>
      <c r="L144" s="197">
        <v>0</v>
      </c>
      <c r="M144" s="199">
        <f t="shared" ref="M144:M207" si="2">SUM(F144:L144)</f>
        <v>15215</v>
      </c>
    </row>
    <row r="145" spans="3:13" ht="12.95" customHeight="1">
      <c r="C145" s="296"/>
      <c r="D145" s="299"/>
      <c r="E145" s="186" t="s">
        <v>154</v>
      </c>
      <c r="F145" s="187">
        <v>0</v>
      </c>
      <c r="G145" s="187">
        <v>1368</v>
      </c>
      <c r="H145" s="188">
        <v>0</v>
      </c>
      <c r="I145" s="188">
        <v>0</v>
      </c>
      <c r="J145" s="188">
        <v>13847</v>
      </c>
      <c r="K145" s="187">
        <v>0</v>
      </c>
      <c r="L145" s="187">
        <v>0</v>
      </c>
      <c r="M145" s="195">
        <f t="shared" si="2"/>
        <v>15215</v>
      </c>
    </row>
    <row r="146" spans="3:13" ht="12.95" customHeight="1">
      <c r="C146" s="296"/>
      <c r="D146" s="300"/>
      <c r="E146" s="204" t="s">
        <v>126</v>
      </c>
      <c r="F146" s="205" t="s">
        <v>125</v>
      </c>
      <c r="G146" s="205">
        <v>0.99970000000000003</v>
      </c>
      <c r="H146" s="206" t="s">
        <v>125</v>
      </c>
      <c r="I146" s="206" t="s">
        <v>125</v>
      </c>
      <c r="J146" s="206">
        <v>1</v>
      </c>
      <c r="K146" s="205" t="s">
        <v>125</v>
      </c>
      <c r="L146" s="205" t="s">
        <v>125</v>
      </c>
      <c r="M146" s="207">
        <f>M145/M144</f>
        <v>1</v>
      </c>
    </row>
    <row r="147" spans="3:13" ht="12.95" customHeight="1">
      <c r="C147" s="296"/>
      <c r="D147" s="298" t="s">
        <v>200</v>
      </c>
      <c r="E147" s="196" t="s">
        <v>32</v>
      </c>
      <c r="F147" s="197">
        <v>0</v>
      </c>
      <c r="G147" s="197">
        <v>0</v>
      </c>
      <c r="H147" s="198">
        <v>0</v>
      </c>
      <c r="I147" s="198">
        <v>0</v>
      </c>
      <c r="J147" s="198">
        <v>0</v>
      </c>
      <c r="K147" s="197">
        <v>0</v>
      </c>
      <c r="L147" s="197">
        <v>850</v>
      </c>
      <c r="M147" s="199">
        <f t="shared" si="2"/>
        <v>850</v>
      </c>
    </row>
    <row r="148" spans="3:13" ht="12.95" customHeight="1">
      <c r="C148" s="296"/>
      <c r="D148" s="299"/>
      <c r="E148" s="186" t="s">
        <v>154</v>
      </c>
      <c r="F148" s="187">
        <v>0</v>
      </c>
      <c r="G148" s="187">
        <v>0</v>
      </c>
      <c r="H148" s="188">
        <v>0</v>
      </c>
      <c r="I148" s="188">
        <v>0</v>
      </c>
      <c r="J148" s="188">
        <v>0</v>
      </c>
      <c r="K148" s="187">
        <v>0</v>
      </c>
      <c r="L148" s="187">
        <v>850</v>
      </c>
      <c r="M148" s="195">
        <f t="shared" si="2"/>
        <v>850</v>
      </c>
    </row>
    <row r="149" spans="3:13" ht="12.95" customHeight="1">
      <c r="C149" s="296"/>
      <c r="D149" s="300"/>
      <c r="E149" s="204" t="s">
        <v>126</v>
      </c>
      <c r="F149" s="205" t="s">
        <v>125</v>
      </c>
      <c r="G149" s="205" t="s">
        <v>125</v>
      </c>
      <c r="H149" s="206" t="s">
        <v>125</v>
      </c>
      <c r="I149" s="206" t="s">
        <v>125</v>
      </c>
      <c r="J149" s="206" t="s">
        <v>125</v>
      </c>
      <c r="K149" s="205" t="s">
        <v>125</v>
      </c>
      <c r="L149" s="205">
        <v>1</v>
      </c>
      <c r="M149" s="207">
        <f>M148/M147</f>
        <v>1</v>
      </c>
    </row>
    <row r="150" spans="3:13" ht="12.95" customHeight="1">
      <c r="C150" s="296"/>
      <c r="D150" s="298" t="s">
        <v>201</v>
      </c>
      <c r="E150" s="196" t="s">
        <v>32</v>
      </c>
      <c r="F150" s="197">
        <v>8950</v>
      </c>
      <c r="G150" s="197">
        <v>17290</v>
      </c>
      <c r="H150" s="198">
        <v>0</v>
      </c>
      <c r="I150" s="198">
        <v>0</v>
      </c>
      <c r="J150" s="198">
        <v>0</v>
      </c>
      <c r="K150" s="197">
        <v>0</v>
      </c>
      <c r="L150" s="197">
        <v>1500</v>
      </c>
      <c r="M150" s="199">
        <f t="shared" si="2"/>
        <v>27740</v>
      </c>
    </row>
    <row r="151" spans="3:13" ht="12.95" customHeight="1">
      <c r="C151" s="296"/>
      <c r="D151" s="299"/>
      <c r="E151" s="186" t="s">
        <v>154</v>
      </c>
      <c r="F151" s="187">
        <v>0</v>
      </c>
      <c r="G151" s="187">
        <v>14097</v>
      </c>
      <c r="H151" s="188">
        <v>0</v>
      </c>
      <c r="I151" s="188">
        <v>0</v>
      </c>
      <c r="J151" s="188">
        <v>0</v>
      </c>
      <c r="K151" s="187">
        <v>0</v>
      </c>
      <c r="L151" s="187">
        <v>1398</v>
      </c>
      <c r="M151" s="195">
        <f t="shared" si="2"/>
        <v>15495</v>
      </c>
    </row>
    <row r="152" spans="3:13" ht="12.95" customHeight="1">
      <c r="C152" s="296"/>
      <c r="D152" s="300"/>
      <c r="E152" s="204" t="s">
        <v>126</v>
      </c>
      <c r="F152" s="205">
        <v>0</v>
      </c>
      <c r="G152" s="205">
        <v>0.81530000000000002</v>
      </c>
      <c r="H152" s="206" t="s">
        <v>125</v>
      </c>
      <c r="I152" s="206" t="s">
        <v>125</v>
      </c>
      <c r="J152" s="206" t="s">
        <v>125</v>
      </c>
      <c r="K152" s="205" t="s">
        <v>125</v>
      </c>
      <c r="L152" s="205">
        <v>0.93179999999999996</v>
      </c>
      <c r="M152" s="207">
        <f>M151/M150</f>
        <v>0.55857966834895456</v>
      </c>
    </row>
    <row r="153" spans="3:13" ht="12.95" customHeight="1">
      <c r="C153" s="296"/>
      <c r="D153" s="298" t="s">
        <v>202</v>
      </c>
      <c r="E153" s="196" t="s">
        <v>32</v>
      </c>
      <c r="F153" s="197">
        <v>41685</v>
      </c>
      <c r="G153" s="197">
        <v>0</v>
      </c>
      <c r="H153" s="198">
        <v>9000</v>
      </c>
      <c r="I153" s="198">
        <v>1970</v>
      </c>
      <c r="J153" s="198">
        <v>0</v>
      </c>
      <c r="K153" s="197">
        <v>0</v>
      </c>
      <c r="L153" s="197">
        <v>2000</v>
      </c>
      <c r="M153" s="199">
        <f t="shared" si="2"/>
        <v>54655</v>
      </c>
    </row>
    <row r="154" spans="3:13" ht="12.95" customHeight="1">
      <c r="C154" s="296"/>
      <c r="D154" s="299"/>
      <c r="E154" s="186" t="s">
        <v>154</v>
      </c>
      <c r="F154" s="187">
        <v>41685</v>
      </c>
      <c r="G154" s="187">
        <v>0</v>
      </c>
      <c r="H154" s="188">
        <v>9000</v>
      </c>
      <c r="I154" s="188">
        <v>1970</v>
      </c>
      <c r="J154" s="188">
        <v>0</v>
      </c>
      <c r="K154" s="187">
        <v>0</v>
      </c>
      <c r="L154" s="187">
        <v>2000</v>
      </c>
      <c r="M154" s="195">
        <f t="shared" si="2"/>
        <v>54655</v>
      </c>
    </row>
    <row r="155" spans="3:13" ht="12.95" customHeight="1">
      <c r="C155" s="296"/>
      <c r="D155" s="300"/>
      <c r="E155" s="204" t="s">
        <v>126</v>
      </c>
      <c r="F155" s="205">
        <v>1</v>
      </c>
      <c r="G155" s="205" t="s">
        <v>125</v>
      </c>
      <c r="H155" s="206">
        <v>1</v>
      </c>
      <c r="I155" s="206">
        <v>1</v>
      </c>
      <c r="J155" s="206" t="s">
        <v>125</v>
      </c>
      <c r="K155" s="205" t="s">
        <v>125</v>
      </c>
      <c r="L155" s="205">
        <v>1</v>
      </c>
      <c r="M155" s="207">
        <f>M154/M153</f>
        <v>1</v>
      </c>
    </row>
    <row r="156" spans="3:13" ht="12.95" customHeight="1">
      <c r="C156" s="296"/>
      <c r="D156" s="298" t="s">
        <v>203</v>
      </c>
      <c r="E156" s="196" t="s">
        <v>32</v>
      </c>
      <c r="F156" s="197">
        <v>0</v>
      </c>
      <c r="G156" s="197">
        <v>4000</v>
      </c>
      <c r="H156" s="198">
        <v>0</v>
      </c>
      <c r="I156" s="198">
        <v>0</v>
      </c>
      <c r="J156" s="198">
        <v>0</v>
      </c>
      <c r="K156" s="197">
        <v>0</v>
      </c>
      <c r="L156" s="197">
        <v>0</v>
      </c>
      <c r="M156" s="199">
        <f t="shared" si="2"/>
        <v>4000</v>
      </c>
    </row>
    <row r="157" spans="3:13" ht="12.95" customHeight="1">
      <c r="C157" s="296"/>
      <c r="D157" s="299"/>
      <c r="E157" s="186" t="s">
        <v>154</v>
      </c>
      <c r="F157" s="187">
        <v>0</v>
      </c>
      <c r="G157" s="187">
        <v>4000</v>
      </c>
      <c r="H157" s="188">
        <v>0</v>
      </c>
      <c r="I157" s="188">
        <v>0</v>
      </c>
      <c r="J157" s="188">
        <v>0</v>
      </c>
      <c r="K157" s="187">
        <v>0</v>
      </c>
      <c r="L157" s="187">
        <v>0</v>
      </c>
      <c r="M157" s="195">
        <f t="shared" si="2"/>
        <v>4000</v>
      </c>
    </row>
    <row r="158" spans="3:13" ht="12.95" customHeight="1">
      <c r="C158" s="296"/>
      <c r="D158" s="300"/>
      <c r="E158" s="204" t="s">
        <v>126</v>
      </c>
      <c r="F158" s="205" t="s">
        <v>125</v>
      </c>
      <c r="G158" s="205">
        <v>1</v>
      </c>
      <c r="H158" s="206" t="s">
        <v>125</v>
      </c>
      <c r="I158" s="206" t="s">
        <v>125</v>
      </c>
      <c r="J158" s="206" t="s">
        <v>125</v>
      </c>
      <c r="K158" s="205" t="s">
        <v>125</v>
      </c>
      <c r="L158" s="205" t="s">
        <v>125</v>
      </c>
      <c r="M158" s="207">
        <f>M157/M156</f>
        <v>1</v>
      </c>
    </row>
    <row r="159" spans="3:13" ht="12.95" customHeight="1">
      <c r="C159" s="296"/>
      <c r="D159" s="298" t="s">
        <v>204</v>
      </c>
      <c r="E159" s="196" t="s">
        <v>32</v>
      </c>
      <c r="F159" s="197">
        <v>11474</v>
      </c>
      <c r="G159" s="197">
        <v>88392</v>
      </c>
      <c r="H159" s="198">
        <v>31516</v>
      </c>
      <c r="I159" s="198">
        <v>0</v>
      </c>
      <c r="J159" s="198">
        <v>39332</v>
      </c>
      <c r="K159" s="197">
        <v>4553</v>
      </c>
      <c r="L159" s="197">
        <v>6988</v>
      </c>
      <c r="M159" s="199">
        <f t="shared" si="2"/>
        <v>182255</v>
      </c>
    </row>
    <row r="160" spans="3:13" ht="12.95" customHeight="1">
      <c r="C160" s="296"/>
      <c r="D160" s="299"/>
      <c r="E160" s="186" t="s">
        <v>154</v>
      </c>
      <c r="F160" s="187">
        <v>6700</v>
      </c>
      <c r="G160" s="187">
        <v>87700</v>
      </c>
      <c r="H160" s="188">
        <v>31516</v>
      </c>
      <c r="I160" s="188">
        <v>0</v>
      </c>
      <c r="J160" s="188">
        <v>39269</v>
      </c>
      <c r="K160" s="187">
        <v>4181</v>
      </c>
      <c r="L160" s="187">
        <v>6988</v>
      </c>
      <c r="M160" s="195">
        <f t="shared" si="2"/>
        <v>176354</v>
      </c>
    </row>
    <row r="161" spans="3:13" ht="12.95" customHeight="1">
      <c r="C161" s="296"/>
      <c r="D161" s="300"/>
      <c r="E161" s="204" t="s">
        <v>126</v>
      </c>
      <c r="F161" s="205">
        <v>0.58389999999999997</v>
      </c>
      <c r="G161" s="205">
        <v>0.99219999999999997</v>
      </c>
      <c r="H161" s="206">
        <v>1</v>
      </c>
      <c r="I161" s="206" t="s">
        <v>125</v>
      </c>
      <c r="J161" s="206">
        <v>0.99839999999999995</v>
      </c>
      <c r="K161" s="205">
        <v>0.91830000000000001</v>
      </c>
      <c r="L161" s="205">
        <v>1</v>
      </c>
      <c r="M161" s="207">
        <f>M160/M159</f>
        <v>0.96762228745439083</v>
      </c>
    </row>
    <row r="162" spans="3:13" ht="12.95" customHeight="1">
      <c r="C162" s="296"/>
      <c r="D162" s="298" t="s">
        <v>205</v>
      </c>
      <c r="E162" s="196" t="s">
        <v>32</v>
      </c>
      <c r="F162" s="197">
        <v>391656</v>
      </c>
      <c r="G162" s="197">
        <v>23000</v>
      </c>
      <c r="H162" s="198">
        <v>0</v>
      </c>
      <c r="I162" s="198">
        <v>0</v>
      </c>
      <c r="J162" s="198">
        <v>64223</v>
      </c>
      <c r="K162" s="197">
        <v>0</v>
      </c>
      <c r="L162" s="197">
        <v>0</v>
      </c>
      <c r="M162" s="199">
        <f t="shared" si="2"/>
        <v>478879</v>
      </c>
    </row>
    <row r="163" spans="3:13" ht="12.95" customHeight="1">
      <c r="C163" s="296"/>
      <c r="D163" s="299"/>
      <c r="E163" s="186" t="s">
        <v>154</v>
      </c>
      <c r="F163" s="187">
        <v>387806</v>
      </c>
      <c r="G163" s="187">
        <v>22832</v>
      </c>
      <c r="H163" s="188">
        <v>0</v>
      </c>
      <c r="I163" s="188">
        <v>0</v>
      </c>
      <c r="J163" s="188">
        <v>64223</v>
      </c>
      <c r="K163" s="187">
        <v>0</v>
      </c>
      <c r="L163" s="187">
        <v>0</v>
      </c>
      <c r="M163" s="195">
        <f t="shared" si="2"/>
        <v>474861</v>
      </c>
    </row>
    <row r="164" spans="3:13" ht="12.95" customHeight="1">
      <c r="C164" s="296"/>
      <c r="D164" s="300"/>
      <c r="E164" s="204" t="s">
        <v>126</v>
      </c>
      <c r="F164" s="205">
        <v>0.99019999999999997</v>
      </c>
      <c r="G164" s="205">
        <v>0.99270000000000003</v>
      </c>
      <c r="H164" s="206" t="s">
        <v>125</v>
      </c>
      <c r="I164" s="206" t="s">
        <v>125</v>
      </c>
      <c r="J164" s="206">
        <v>1</v>
      </c>
      <c r="K164" s="205" t="s">
        <v>125</v>
      </c>
      <c r="L164" s="205" t="s">
        <v>125</v>
      </c>
      <c r="M164" s="207">
        <f>M163/M162</f>
        <v>0.99160957152015439</v>
      </c>
    </row>
    <row r="165" spans="3:13" ht="12.95" customHeight="1">
      <c r="C165" s="296"/>
      <c r="D165" s="298" t="s">
        <v>206</v>
      </c>
      <c r="E165" s="196" t="s">
        <v>32</v>
      </c>
      <c r="F165" s="197">
        <v>0</v>
      </c>
      <c r="G165" s="197">
        <v>11500</v>
      </c>
      <c r="H165" s="198">
        <v>0</v>
      </c>
      <c r="I165" s="198">
        <v>0</v>
      </c>
      <c r="J165" s="198">
        <v>0</v>
      </c>
      <c r="K165" s="197">
        <v>0</v>
      </c>
      <c r="L165" s="197">
        <v>0</v>
      </c>
      <c r="M165" s="199">
        <f t="shared" si="2"/>
        <v>11500</v>
      </c>
    </row>
    <row r="166" spans="3:13" ht="12.95" customHeight="1">
      <c r="C166" s="296"/>
      <c r="D166" s="299"/>
      <c r="E166" s="186" t="s">
        <v>154</v>
      </c>
      <c r="F166" s="187">
        <v>0</v>
      </c>
      <c r="G166" s="187">
        <v>11500</v>
      </c>
      <c r="H166" s="188">
        <v>0</v>
      </c>
      <c r="I166" s="188">
        <v>0</v>
      </c>
      <c r="J166" s="188">
        <v>0</v>
      </c>
      <c r="K166" s="187">
        <v>0</v>
      </c>
      <c r="L166" s="187">
        <v>0</v>
      </c>
      <c r="M166" s="195">
        <f t="shared" si="2"/>
        <v>11500</v>
      </c>
    </row>
    <row r="167" spans="3:13" ht="12.95" customHeight="1">
      <c r="C167" s="296"/>
      <c r="D167" s="300"/>
      <c r="E167" s="204" t="s">
        <v>126</v>
      </c>
      <c r="F167" s="205" t="s">
        <v>125</v>
      </c>
      <c r="G167" s="205">
        <v>1</v>
      </c>
      <c r="H167" s="206" t="s">
        <v>125</v>
      </c>
      <c r="I167" s="206" t="s">
        <v>125</v>
      </c>
      <c r="J167" s="206" t="s">
        <v>125</v>
      </c>
      <c r="K167" s="205" t="s">
        <v>125</v>
      </c>
      <c r="L167" s="205" t="s">
        <v>125</v>
      </c>
      <c r="M167" s="207">
        <f>M166/M165</f>
        <v>1</v>
      </c>
    </row>
    <row r="168" spans="3:13" ht="12.95" customHeight="1">
      <c r="C168" s="296"/>
      <c r="D168" s="298" t="s">
        <v>207</v>
      </c>
      <c r="E168" s="196" t="s">
        <v>32</v>
      </c>
      <c r="F168" s="197">
        <v>0</v>
      </c>
      <c r="G168" s="197">
        <v>0</v>
      </c>
      <c r="H168" s="198">
        <v>0</v>
      </c>
      <c r="I168" s="198">
        <v>0</v>
      </c>
      <c r="J168" s="198">
        <v>0</v>
      </c>
      <c r="K168" s="197">
        <v>6398</v>
      </c>
      <c r="L168" s="197">
        <v>0</v>
      </c>
      <c r="M168" s="199">
        <f t="shared" si="2"/>
        <v>6398</v>
      </c>
    </row>
    <row r="169" spans="3:13" ht="12.95" customHeight="1">
      <c r="C169" s="296"/>
      <c r="D169" s="299"/>
      <c r="E169" s="186" t="s">
        <v>154</v>
      </c>
      <c r="F169" s="187">
        <v>0</v>
      </c>
      <c r="G169" s="187">
        <v>0</v>
      </c>
      <c r="H169" s="188">
        <v>0</v>
      </c>
      <c r="I169" s="188">
        <v>0</v>
      </c>
      <c r="J169" s="188">
        <v>0</v>
      </c>
      <c r="K169" s="187">
        <v>0</v>
      </c>
      <c r="L169" s="187">
        <v>0</v>
      </c>
      <c r="M169" s="195">
        <f>M168/M167</f>
        <v>6398</v>
      </c>
    </row>
    <row r="170" spans="3:13" ht="12.95" customHeight="1">
      <c r="C170" s="296"/>
      <c r="D170" s="300"/>
      <c r="E170" s="204" t="s">
        <v>126</v>
      </c>
      <c r="F170" s="205" t="s">
        <v>125</v>
      </c>
      <c r="G170" s="205" t="s">
        <v>125</v>
      </c>
      <c r="H170" s="206" t="s">
        <v>125</v>
      </c>
      <c r="I170" s="206" t="s">
        <v>125</v>
      </c>
      <c r="J170" s="206" t="s">
        <v>125</v>
      </c>
      <c r="K170" s="205">
        <v>0</v>
      </c>
      <c r="L170" s="205" t="s">
        <v>125</v>
      </c>
      <c r="M170" s="207">
        <f t="shared" ref="M170" si="3">M169/M168</f>
        <v>1</v>
      </c>
    </row>
    <row r="171" spans="3:13" ht="12.95" customHeight="1">
      <c r="C171" s="296"/>
      <c r="D171" s="298" t="s">
        <v>208</v>
      </c>
      <c r="E171" s="196" t="s">
        <v>32</v>
      </c>
      <c r="F171" s="197">
        <v>422817</v>
      </c>
      <c r="G171" s="197">
        <v>64956</v>
      </c>
      <c r="H171" s="198">
        <v>12645</v>
      </c>
      <c r="I171" s="198">
        <v>39170</v>
      </c>
      <c r="J171" s="198">
        <v>0</v>
      </c>
      <c r="K171" s="197">
        <v>800</v>
      </c>
      <c r="L171" s="197">
        <v>475</v>
      </c>
      <c r="M171" s="199">
        <f t="shared" si="2"/>
        <v>540863</v>
      </c>
    </row>
    <row r="172" spans="3:13" ht="12.95" customHeight="1">
      <c r="C172" s="296"/>
      <c r="D172" s="299"/>
      <c r="E172" s="186" t="s">
        <v>154</v>
      </c>
      <c r="F172" s="187">
        <v>421621</v>
      </c>
      <c r="G172" s="187">
        <v>55063</v>
      </c>
      <c r="H172" s="188">
        <v>11990</v>
      </c>
      <c r="I172" s="188">
        <v>37084</v>
      </c>
      <c r="J172" s="188">
        <v>0</v>
      </c>
      <c r="K172" s="187">
        <v>800</v>
      </c>
      <c r="L172" s="187">
        <v>2</v>
      </c>
      <c r="M172" s="195">
        <f t="shared" si="2"/>
        <v>526560</v>
      </c>
    </row>
    <row r="173" spans="3:13" ht="12.95" customHeight="1">
      <c r="C173" s="296"/>
      <c r="D173" s="300"/>
      <c r="E173" s="204" t="s">
        <v>126</v>
      </c>
      <c r="F173" s="205">
        <v>0.99719999999999998</v>
      </c>
      <c r="G173" s="205">
        <v>0.84770000000000001</v>
      </c>
      <c r="H173" s="206">
        <v>0.94820000000000004</v>
      </c>
      <c r="I173" s="206">
        <v>0.94669999999999999</v>
      </c>
      <c r="J173" s="206" t="s">
        <v>125</v>
      </c>
      <c r="K173" s="205">
        <v>1</v>
      </c>
      <c r="L173" s="205">
        <v>3.3999999999999998E-3</v>
      </c>
      <c r="M173" s="207">
        <f>M172/M171</f>
        <v>0.97355522563015029</v>
      </c>
    </row>
    <row r="174" spans="3:13" ht="12.95" customHeight="1">
      <c r="C174" s="296"/>
      <c r="D174" s="298" t="s">
        <v>209</v>
      </c>
      <c r="E174" s="196" t="s">
        <v>32</v>
      </c>
      <c r="F174" s="197">
        <v>0</v>
      </c>
      <c r="G174" s="197">
        <v>38860</v>
      </c>
      <c r="H174" s="198">
        <v>25544</v>
      </c>
      <c r="I174" s="198">
        <v>0</v>
      </c>
      <c r="J174" s="198">
        <v>228023</v>
      </c>
      <c r="K174" s="197">
        <v>0</v>
      </c>
      <c r="L174" s="197">
        <v>0</v>
      </c>
      <c r="M174" s="199">
        <f t="shared" si="2"/>
        <v>292427</v>
      </c>
    </row>
    <row r="175" spans="3:13" ht="12.95" customHeight="1">
      <c r="C175" s="296"/>
      <c r="D175" s="299"/>
      <c r="E175" s="186" t="s">
        <v>154</v>
      </c>
      <c r="F175" s="187">
        <v>0</v>
      </c>
      <c r="G175" s="187">
        <v>13860</v>
      </c>
      <c r="H175" s="188">
        <v>24146</v>
      </c>
      <c r="I175" s="188">
        <v>0</v>
      </c>
      <c r="J175" s="188">
        <v>6425</v>
      </c>
      <c r="K175" s="187">
        <v>0</v>
      </c>
      <c r="L175" s="187">
        <v>0</v>
      </c>
      <c r="M175" s="195">
        <f t="shared" si="2"/>
        <v>44431</v>
      </c>
    </row>
    <row r="176" spans="3:13" ht="12.95" customHeight="1">
      <c r="C176" s="296"/>
      <c r="D176" s="300"/>
      <c r="E176" s="204" t="s">
        <v>126</v>
      </c>
      <c r="F176" s="205" t="s">
        <v>125</v>
      </c>
      <c r="G176" s="205">
        <v>0.35670000000000002</v>
      </c>
      <c r="H176" s="206">
        <v>0.94530000000000003</v>
      </c>
      <c r="I176" s="206" t="s">
        <v>125</v>
      </c>
      <c r="J176" s="206">
        <v>2.8199999999999999E-2</v>
      </c>
      <c r="K176" s="205" t="s">
        <v>125</v>
      </c>
      <c r="L176" s="205" t="s">
        <v>125</v>
      </c>
      <c r="M176" s="207">
        <f>M175/M174</f>
        <v>0.15193877446337034</v>
      </c>
    </row>
    <row r="177" spans="3:13" ht="12.95" customHeight="1">
      <c r="C177" s="296"/>
      <c r="D177" s="298" t="s">
        <v>210</v>
      </c>
      <c r="E177" s="196" t="s">
        <v>32</v>
      </c>
      <c r="F177" s="197">
        <v>0</v>
      </c>
      <c r="G177" s="197">
        <v>0</v>
      </c>
      <c r="H177" s="198">
        <v>0</v>
      </c>
      <c r="I177" s="198">
        <v>0</v>
      </c>
      <c r="J177" s="198">
        <v>9378</v>
      </c>
      <c r="K177" s="197">
        <v>0</v>
      </c>
      <c r="L177" s="197">
        <v>0</v>
      </c>
      <c r="M177" s="199">
        <f t="shared" si="2"/>
        <v>9378</v>
      </c>
    </row>
    <row r="178" spans="3:13" ht="12.95" customHeight="1">
      <c r="C178" s="296"/>
      <c r="D178" s="299"/>
      <c r="E178" s="186" t="s">
        <v>154</v>
      </c>
      <c r="F178" s="187">
        <v>0</v>
      </c>
      <c r="G178" s="187">
        <v>0</v>
      </c>
      <c r="H178" s="188">
        <v>0</v>
      </c>
      <c r="I178" s="188">
        <v>0</v>
      </c>
      <c r="J178" s="188">
        <v>8515</v>
      </c>
      <c r="K178" s="187">
        <v>0</v>
      </c>
      <c r="L178" s="187">
        <v>0</v>
      </c>
      <c r="M178" s="195">
        <f t="shared" si="2"/>
        <v>8515</v>
      </c>
    </row>
    <row r="179" spans="3:13" ht="12.95" customHeight="1">
      <c r="C179" s="296"/>
      <c r="D179" s="300"/>
      <c r="E179" s="204" t="s">
        <v>126</v>
      </c>
      <c r="F179" s="205" t="s">
        <v>125</v>
      </c>
      <c r="G179" s="205" t="s">
        <v>125</v>
      </c>
      <c r="H179" s="206" t="s">
        <v>125</v>
      </c>
      <c r="I179" s="206" t="s">
        <v>125</v>
      </c>
      <c r="J179" s="206">
        <v>0.90800000000000003</v>
      </c>
      <c r="K179" s="205" t="s">
        <v>125</v>
      </c>
      <c r="L179" s="205" t="s">
        <v>125</v>
      </c>
      <c r="M179" s="207">
        <f>M178/M177</f>
        <v>0.9079761143100874</v>
      </c>
    </row>
    <row r="180" spans="3:13" ht="12.95" customHeight="1">
      <c r="C180" s="296"/>
      <c r="D180" s="298" t="s">
        <v>211</v>
      </c>
      <c r="E180" s="196" t="s">
        <v>32</v>
      </c>
      <c r="F180" s="197">
        <v>7401</v>
      </c>
      <c r="G180" s="197">
        <v>0</v>
      </c>
      <c r="H180" s="198">
        <v>0</v>
      </c>
      <c r="I180" s="198">
        <v>0</v>
      </c>
      <c r="J180" s="198">
        <v>0</v>
      </c>
      <c r="K180" s="197">
        <v>1200</v>
      </c>
      <c r="L180" s="197">
        <v>0</v>
      </c>
      <c r="M180" s="199">
        <f t="shared" si="2"/>
        <v>8601</v>
      </c>
    </row>
    <row r="181" spans="3:13" ht="12.95" customHeight="1">
      <c r="C181" s="296"/>
      <c r="D181" s="299"/>
      <c r="E181" s="186" t="s">
        <v>154</v>
      </c>
      <c r="F181" s="187">
        <v>7400</v>
      </c>
      <c r="G181" s="187">
        <v>0</v>
      </c>
      <c r="H181" s="188">
        <v>0</v>
      </c>
      <c r="I181" s="188">
        <v>0</v>
      </c>
      <c r="J181" s="188">
        <v>0</v>
      </c>
      <c r="K181" s="187">
        <v>1200</v>
      </c>
      <c r="L181" s="187">
        <v>0</v>
      </c>
      <c r="M181" s="195">
        <f t="shared" si="2"/>
        <v>8600</v>
      </c>
    </row>
    <row r="182" spans="3:13" ht="12.95" customHeight="1">
      <c r="C182" s="296"/>
      <c r="D182" s="300"/>
      <c r="E182" s="204" t="s">
        <v>126</v>
      </c>
      <c r="F182" s="205">
        <v>0.99990000000000001</v>
      </c>
      <c r="G182" s="205" t="s">
        <v>125</v>
      </c>
      <c r="H182" s="206" t="s">
        <v>125</v>
      </c>
      <c r="I182" s="206" t="s">
        <v>125</v>
      </c>
      <c r="J182" s="206" t="s">
        <v>125</v>
      </c>
      <c r="K182" s="205">
        <v>1</v>
      </c>
      <c r="L182" s="205" t="s">
        <v>125</v>
      </c>
      <c r="M182" s="207">
        <f>M181/M180</f>
        <v>0.99988373444948264</v>
      </c>
    </row>
    <row r="183" spans="3:13" ht="12.95" customHeight="1">
      <c r="C183" s="296"/>
      <c r="D183" s="298" t="s">
        <v>212</v>
      </c>
      <c r="E183" s="196" t="s">
        <v>32</v>
      </c>
      <c r="F183" s="197">
        <v>0</v>
      </c>
      <c r="G183" s="197">
        <v>0</v>
      </c>
      <c r="H183" s="198">
        <v>132859</v>
      </c>
      <c r="I183" s="198">
        <v>0</v>
      </c>
      <c r="J183" s="198">
        <v>0</v>
      </c>
      <c r="K183" s="197">
        <v>0</v>
      </c>
      <c r="L183" s="197">
        <v>0</v>
      </c>
      <c r="M183" s="199">
        <f t="shared" si="2"/>
        <v>132859</v>
      </c>
    </row>
    <row r="184" spans="3:13" ht="12.95" customHeight="1">
      <c r="C184" s="296"/>
      <c r="D184" s="299"/>
      <c r="E184" s="186" t="s">
        <v>154</v>
      </c>
      <c r="F184" s="187">
        <v>0</v>
      </c>
      <c r="G184" s="187">
        <v>0</v>
      </c>
      <c r="H184" s="188">
        <v>126000</v>
      </c>
      <c r="I184" s="188">
        <v>0</v>
      </c>
      <c r="J184" s="188">
        <v>0</v>
      </c>
      <c r="K184" s="187">
        <v>0</v>
      </c>
      <c r="L184" s="187">
        <v>0</v>
      </c>
      <c r="M184" s="195">
        <f t="shared" si="2"/>
        <v>126000</v>
      </c>
    </row>
    <row r="185" spans="3:13" ht="12.95" customHeight="1">
      <c r="C185" s="296"/>
      <c r="D185" s="300"/>
      <c r="E185" s="204" t="s">
        <v>126</v>
      </c>
      <c r="F185" s="205" t="s">
        <v>125</v>
      </c>
      <c r="G185" s="205" t="s">
        <v>125</v>
      </c>
      <c r="H185" s="206">
        <v>0.94840000000000002</v>
      </c>
      <c r="I185" s="206" t="s">
        <v>125</v>
      </c>
      <c r="J185" s="206" t="s">
        <v>125</v>
      </c>
      <c r="K185" s="205" t="s">
        <v>125</v>
      </c>
      <c r="L185" s="205" t="s">
        <v>125</v>
      </c>
      <c r="M185" s="207">
        <f>M184/M183</f>
        <v>0.94837383993557078</v>
      </c>
    </row>
    <row r="186" spans="3:13" ht="12.95" customHeight="1">
      <c r="C186" s="296"/>
      <c r="D186" s="298" t="s">
        <v>213</v>
      </c>
      <c r="E186" s="196" t="s">
        <v>32</v>
      </c>
      <c r="F186" s="197">
        <v>94650</v>
      </c>
      <c r="G186" s="197">
        <v>0</v>
      </c>
      <c r="H186" s="198">
        <v>0</v>
      </c>
      <c r="I186" s="198">
        <v>8000</v>
      </c>
      <c r="J186" s="198">
        <v>462486</v>
      </c>
      <c r="K186" s="197">
        <v>0</v>
      </c>
      <c r="L186" s="197">
        <v>1000</v>
      </c>
      <c r="M186" s="199">
        <f t="shared" si="2"/>
        <v>566136</v>
      </c>
    </row>
    <row r="187" spans="3:13" ht="12.95" customHeight="1">
      <c r="C187" s="296"/>
      <c r="D187" s="299"/>
      <c r="E187" s="186" t="s">
        <v>154</v>
      </c>
      <c r="F187" s="187">
        <v>63063</v>
      </c>
      <c r="G187" s="187">
        <v>0</v>
      </c>
      <c r="H187" s="188">
        <v>0</v>
      </c>
      <c r="I187" s="188">
        <v>0</v>
      </c>
      <c r="J187" s="188">
        <v>462399</v>
      </c>
      <c r="K187" s="187">
        <v>0</v>
      </c>
      <c r="L187" s="187">
        <v>1000</v>
      </c>
      <c r="M187" s="195">
        <f t="shared" si="2"/>
        <v>526462</v>
      </c>
    </row>
    <row r="188" spans="3:13" ht="12.95" customHeight="1">
      <c r="C188" s="296"/>
      <c r="D188" s="300"/>
      <c r="E188" s="204" t="s">
        <v>126</v>
      </c>
      <c r="F188" s="205">
        <v>0.6663</v>
      </c>
      <c r="G188" s="205" t="s">
        <v>125</v>
      </c>
      <c r="H188" s="206" t="s">
        <v>125</v>
      </c>
      <c r="I188" s="206">
        <v>0</v>
      </c>
      <c r="J188" s="206">
        <v>0.99980000000000002</v>
      </c>
      <c r="K188" s="205" t="s">
        <v>125</v>
      </c>
      <c r="L188" s="205">
        <v>1</v>
      </c>
      <c r="M188" s="207">
        <f>M187/M186</f>
        <v>0.92992143230601831</v>
      </c>
    </row>
    <row r="189" spans="3:13" ht="12.95" customHeight="1">
      <c r="C189" s="296"/>
      <c r="D189" s="298" t="s">
        <v>214</v>
      </c>
      <c r="E189" s="196" t="s">
        <v>32</v>
      </c>
      <c r="F189" s="197">
        <v>49000</v>
      </c>
      <c r="G189" s="197">
        <v>0</v>
      </c>
      <c r="H189" s="198">
        <v>0</v>
      </c>
      <c r="I189" s="198">
        <v>0</v>
      </c>
      <c r="J189" s="198">
        <v>0</v>
      </c>
      <c r="K189" s="197">
        <v>0</v>
      </c>
      <c r="L189" s="197">
        <v>0</v>
      </c>
      <c r="M189" s="199">
        <f t="shared" si="2"/>
        <v>49000</v>
      </c>
    </row>
    <row r="190" spans="3:13" ht="12.95" customHeight="1">
      <c r="C190" s="296"/>
      <c r="D190" s="299"/>
      <c r="E190" s="186" t="s">
        <v>154</v>
      </c>
      <c r="F190" s="187">
        <v>48926</v>
      </c>
      <c r="G190" s="187">
        <v>0</v>
      </c>
      <c r="H190" s="188">
        <v>0</v>
      </c>
      <c r="I190" s="188">
        <v>0</v>
      </c>
      <c r="J190" s="188">
        <v>0</v>
      </c>
      <c r="K190" s="187">
        <v>0</v>
      </c>
      <c r="L190" s="187">
        <v>0</v>
      </c>
      <c r="M190" s="195">
        <f t="shared" si="2"/>
        <v>48926</v>
      </c>
    </row>
    <row r="191" spans="3:13" ht="12.95" customHeight="1">
      <c r="C191" s="296"/>
      <c r="D191" s="300"/>
      <c r="E191" s="204" t="s">
        <v>126</v>
      </c>
      <c r="F191" s="205">
        <v>0.99850000000000005</v>
      </c>
      <c r="G191" s="205" t="s">
        <v>125</v>
      </c>
      <c r="H191" s="206" t="s">
        <v>125</v>
      </c>
      <c r="I191" s="206" t="s">
        <v>125</v>
      </c>
      <c r="J191" s="206" t="s">
        <v>125</v>
      </c>
      <c r="K191" s="205" t="s">
        <v>125</v>
      </c>
      <c r="L191" s="205" t="s">
        <v>125</v>
      </c>
      <c r="M191" s="207">
        <f>M190/M189</f>
        <v>0.9984897959183674</v>
      </c>
    </row>
    <row r="192" spans="3:13" ht="12.95" customHeight="1">
      <c r="C192" s="296"/>
      <c r="D192" s="298" t="s">
        <v>215</v>
      </c>
      <c r="E192" s="196" t="s">
        <v>32</v>
      </c>
      <c r="F192" s="197">
        <v>0</v>
      </c>
      <c r="G192" s="197">
        <v>0</v>
      </c>
      <c r="H192" s="198">
        <v>340</v>
      </c>
      <c r="I192" s="198">
        <v>0</v>
      </c>
      <c r="J192" s="198">
        <v>0</v>
      </c>
      <c r="K192" s="197">
        <v>0</v>
      </c>
      <c r="L192" s="197">
        <v>0</v>
      </c>
      <c r="M192" s="199">
        <f t="shared" si="2"/>
        <v>340</v>
      </c>
    </row>
    <row r="193" spans="3:13" ht="12.95" customHeight="1">
      <c r="C193" s="296"/>
      <c r="D193" s="299"/>
      <c r="E193" s="186" t="s">
        <v>154</v>
      </c>
      <c r="F193" s="187">
        <v>0</v>
      </c>
      <c r="G193" s="187">
        <v>0</v>
      </c>
      <c r="H193" s="188">
        <v>0</v>
      </c>
      <c r="I193" s="188">
        <v>0</v>
      </c>
      <c r="J193" s="188">
        <v>0</v>
      </c>
      <c r="K193" s="187">
        <v>0</v>
      </c>
      <c r="L193" s="187">
        <v>0</v>
      </c>
      <c r="M193" s="195">
        <f t="shared" ref="M193:M194" si="4">M192/M191</f>
        <v>340.51424600416954</v>
      </c>
    </row>
    <row r="194" spans="3:13" ht="12.95" customHeight="1">
      <c r="C194" s="296"/>
      <c r="D194" s="300"/>
      <c r="E194" s="204" t="s">
        <v>126</v>
      </c>
      <c r="F194" s="205" t="s">
        <v>125</v>
      </c>
      <c r="G194" s="205" t="s">
        <v>125</v>
      </c>
      <c r="H194" s="206">
        <v>0</v>
      </c>
      <c r="I194" s="206" t="s">
        <v>125</v>
      </c>
      <c r="J194" s="206" t="s">
        <v>125</v>
      </c>
      <c r="K194" s="205" t="s">
        <v>125</v>
      </c>
      <c r="L194" s="205" t="s">
        <v>125</v>
      </c>
      <c r="M194" s="207">
        <f t="shared" si="4"/>
        <v>1.0015124882475575</v>
      </c>
    </row>
    <row r="195" spans="3:13" ht="12.95" customHeight="1">
      <c r="C195" s="296"/>
      <c r="D195" s="298" t="s">
        <v>216</v>
      </c>
      <c r="E195" s="196" t="s">
        <v>32</v>
      </c>
      <c r="F195" s="197">
        <v>0</v>
      </c>
      <c r="G195" s="197">
        <v>0</v>
      </c>
      <c r="H195" s="198">
        <v>1000</v>
      </c>
      <c r="I195" s="198">
        <v>0</v>
      </c>
      <c r="J195" s="198">
        <v>0</v>
      </c>
      <c r="K195" s="197">
        <v>0</v>
      </c>
      <c r="L195" s="197">
        <v>0</v>
      </c>
      <c r="M195" s="199">
        <f t="shared" si="2"/>
        <v>1000</v>
      </c>
    </row>
    <row r="196" spans="3:13" ht="12.95" customHeight="1">
      <c r="C196" s="296"/>
      <c r="D196" s="299"/>
      <c r="E196" s="186" t="s">
        <v>154</v>
      </c>
      <c r="F196" s="187">
        <v>0</v>
      </c>
      <c r="G196" s="187">
        <v>0</v>
      </c>
      <c r="H196" s="188">
        <v>1000</v>
      </c>
      <c r="I196" s="188">
        <v>0</v>
      </c>
      <c r="J196" s="188">
        <v>0</v>
      </c>
      <c r="K196" s="187">
        <v>0</v>
      </c>
      <c r="L196" s="187">
        <v>0</v>
      </c>
      <c r="M196" s="195">
        <f t="shared" si="2"/>
        <v>1000</v>
      </c>
    </row>
    <row r="197" spans="3:13" ht="12.95" customHeight="1">
      <c r="C197" s="296"/>
      <c r="D197" s="300"/>
      <c r="E197" s="204" t="s">
        <v>126</v>
      </c>
      <c r="F197" s="205" t="s">
        <v>125</v>
      </c>
      <c r="G197" s="205" t="s">
        <v>125</v>
      </c>
      <c r="H197" s="206">
        <v>1</v>
      </c>
      <c r="I197" s="206" t="s">
        <v>125</v>
      </c>
      <c r="J197" s="206" t="s">
        <v>125</v>
      </c>
      <c r="K197" s="205" t="s">
        <v>125</v>
      </c>
      <c r="L197" s="205" t="s">
        <v>125</v>
      </c>
      <c r="M197" s="207">
        <f>M196/M195</f>
        <v>1</v>
      </c>
    </row>
    <row r="198" spans="3:13" ht="12.95" customHeight="1">
      <c r="C198" s="296"/>
      <c r="D198" s="298" t="s">
        <v>217</v>
      </c>
      <c r="E198" s="196" t="s">
        <v>32</v>
      </c>
      <c r="F198" s="197">
        <v>226035</v>
      </c>
      <c r="G198" s="197">
        <v>70119</v>
      </c>
      <c r="H198" s="198">
        <v>65282</v>
      </c>
      <c r="I198" s="198">
        <v>81577</v>
      </c>
      <c r="J198" s="198">
        <v>0</v>
      </c>
      <c r="K198" s="197">
        <v>0</v>
      </c>
      <c r="L198" s="197">
        <v>4000</v>
      </c>
      <c r="M198" s="199">
        <f t="shared" si="2"/>
        <v>447013</v>
      </c>
    </row>
    <row r="199" spans="3:13" ht="12.95" customHeight="1">
      <c r="C199" s="296"/>
      <c r="D199" s="299"/>
      <c r="E199" s="186" t="s">
        <v>154</v>
      </c>
      <c r="F199" s="187">
        <v>215117</v>
      </c>
      <c r="G199" s="187">
        <v>67126</v>
      </c>
      <c r="H199" s="188">
        <v>65282</v>
      </c>
      <c r="I199" s="188">
        <v>52170</v>
      </c>
      <c r="J199" s="188">
        <v>0</v>
      </c>
      <c r="K199" s="187">
        <v>0</v>
      </c>
      <c r="L199" s="187">
        <v>4000</v>
      </c>
      <c r="M199" s="195">
        <f t="shared" si="2"/>
        <v>403695</v>
      </c>
    </row>
    <row r="200" spans="3:13" ht="12.95" customHeight="1">
      <c r="C200" s="296"/>
      <c r="D200" s="300"/>
      <c r="E200" s="204" t="s">
        <v>126</v>
      </c>
      <c r="F200" s="205">
        <v>0.95169999999999999</v>
      </c>
      <c r="G200" s="205">
        <v>0.95730000000000004</v>
      </c>
      <c r="H200" s="206">
        <v>1</v>
      </c>
      <c r="I200" s="206">
        <v>0.63949999999999996</v>
      </c>
      <c r="J200" s="206" t="s">
        <v>125</v>
      </c>
      <c r="K200" s="205" t="s">
        <v>125</v>
      </c>
      <c r="L200" s="205">
        <v>1</v>
      </c>
      <c r="M200" s="207">
        <f>M199/M198</f>
        <v>0.90309454087465013</v>
      </c>
    </row>
    <row r="201" spans="3:13" ht="12.95" customHeight="1">
      <c r="C201" s="296"/>
      <c r="D201" s="298" t="s">
        <v>218</v>
      </c>
      <c r="E201" s="196" t="s">
        <v>32</v>
      </c>
      <c r="F201" s="197">
        <v>9296</v>
      </c>
      <c r="G201" s="197">
        <v>5613</v>
      </c>
      <c r="H201" s="198">
        <v>0</v>
      </c>
      <c r="I201" s="198">
        <v>0</v>
      </c>
      <c r="J201" s="198">
        <v>0</v>
      </c>
      <c r="K201" s="197">
        <v>0</v>
      </c>
      <c r="L201" s="197">
        <v>0</v>
      </c>
      <c r="M201" s="199">
        <f t="shared" si="2"/>
        <v>14909</v>
      </c>
    </row>
    <row r="202" spans="3:13" ht="12.95" customHeight="1">
      <c r="C202" s="296"/>
      <c r="D202" s="299"/>
      <c r="E202" s="186" t="s">
        <v>154</v>
      </c>
      <c r="F202" s="187">
        <v>9295</v>
      </c>
      <c r="G202" s="187">
        <v>5523</v>
      </c>
      <c r="H202" s="188">
        <v>0</v>
      </c>
      <c r="I202" s="188">
        <v>0</v>
      </c>
      <c r="J202" s="188">
        <v>0</v>
      </c>
      <c r="K202" s="187">
        <v>0</v>
      </c>
      <c r="L202" s="187">
        <v>0</v>
      </c>
      <c r="M202" s="195">
        <f t="shared" si="2"/>
        <v>14818</v>
      </c>
    </row>
    <row r="203" spans="3:13" ht="12.95" customHeight="1">
      <c r="C203" s="296"/>
      <c r="D203" s="300"/>
      <c r="E203" s="204" t="s">
        <v>126</v>
      </c>
      <c r="F203" s="205">
        <v>0.99990000000000001</v>
      </c>
      <c r="G203" s="205">
        <v>0.98399999999999999</v>
      </c>
      <c r="H203" s="206" t="s">
        <v>125</v>
      </c>
      <c r="I203" s="206" t="s">
        <v>125</v>
      </c>
      <c r="J203" s="206" t="s">
        <v>125</v>
      </c>
      <c r="K203" s="205" t="s">
        <v>125</v>
      </c>
      <c r="L203" s="205" t="s">
        <v>125</v>
      </c>
      <c r="M203" s="207">
        <f>M202/M201</f>
        <v>0.99389630424575759</v>
      </c>
    </row>
    <row r="204" spans="3:13" ht="12.95" customHeight="1">
      <c r="C204" s="296"/>
      <c r="D204" s="298" t="s">
        <v>219</v>
      </c>
      <c r="E204" s="196" t="s">
        <v>32</v>
      </c>
      <c r="F204" s="197">
        <v>204194</v>
      </c>
      <c r="G204" s="197">
        <v>197203</v>
      </c>
      <c r="H204" s="198">
        <v>0</v>
      </c>
      <c r="I204" s="198">
        <v>596436</v>
      </c>
      <c r="J204" s="198">
        <v>357117</v>
      </c>
      <c r="K204" s="197">
        <v>351883</v>
      </c>
      <c r="L204" s="197">
        <v>183600</v>
      </c>
      <c r="M204" s="199">
        <f t="shared" si="2"/>
        <v>1890433</v>
      </c>
    </row>
    <row r="205" spans="3:13" ht="12.95" customHeight="1">
      <c r="C205" s="296"/>
      <c r="D205" s="299"/>
      <c r="E205" s="186" t="s">
        <v>154</v>
      </c>
      <c r="F205" s="187">
        <v>204194</v>
      </c>
      <c r="G205" s="187">
        <v>194988</v>
      </c>
      <c r="H205" s="188">
        <v>0</v>
      </c>
      <c r="I205" s="188">
        <v>581111</v>
      </c>
      <c r="J205" s="188">
        <v>354231</v>
      </c>
      <c r="K205" s="187">
        <v>343698</v>
      </c>
      <c r="L205" s="187">
        <v>183600</v>
      </c>
      <c r="M205" s="195">
        <f t="shared" si="2"/>
        <v>1861822</v>
      </c>
    </row>
    <row r="206" spans="3:13" ht="12.95" customHeight="1">
      <c r="C206" s="296"/>
      <c r="D206" s="300"/>
      <c r="E206" s="204" t="s">
        <v>126</v>
      </c>
      <c r="F206" s="205">
        <v>1</v>
      </c>
      <c r="G206" s="205">
        <v>0.98880000000000001</v>
      </c>
      <c r="H206" s="206" t="s">
        <v>125</v>
      </c>
      <c r="I206" s="206">
        <v>0.97430000000000005</v>
      </c>
      <c r="J206" s="206">
        <v>0.9919</v>
      </c>
      <c r="K206" s="205">
        <v>0.97670000000000001</v>
      </c>
      <c r="L206" s="205">
        <v>1</v>
      </c>
      <c r="M206" s="207">
        <f>M205/M204</f>
        <v>0.98486537211316139</v>
      </c>
    </row>
    <row r="207" spans="3:13" ht="12.95" customHeight="1">
      <c r="C207" s="296"/>
      <c r="D207" s="298" t="s">
        <v>220</v>
      </c>
      <c r="E207" s="196" t="s">
        <v>32</v>
      </c>
      <c r="F207" s="197">
        <v>3094089</v>
      </c>
      <c r="G207" s="197">
        <v>2050950</v>
      </c>
      <c r="H207" s="198">
        <v>1674658</v>
      </c>
      <c r="I207" s="198">
        <v>2160356</v>
      </c>
      <c r="J207" s="198">
        <v>2683327</v>
      </c>
      <c r="K207" s="197">
        <v>669245</v>
      </c>
      <c r="L207" s="197">
        <v>297132</v>
      </c>
      <c r="M207" s="199">
        <f t="shared" si="2"/>
        <v>12629757</v>
      </c>
    </row>
    <row r="208" spans="3:13" ht="12.95" customHeight="1">
      <c r="C208" s="296"/>
      <c r="D208" s="299"/>
      <c r="E208" s="186" t="s">
        <v>154</v>
      </c>
      <c r="F208" s="187">
        <v>3094084</v>
      </c>
      <c r="G208" s="187">
        <v>2047833</v>
      </c>
      <c r="H208" s="188">
        <v>1667002</v>
      </c>
      <c r="I208" s="188">
        <v>2160356</v>
      </c>
      <c r="J208" s="188">
        <v>2430942</v>
      </c>
      <c r="K208" s="187">
        <v>660918</v>
      </c>
      <c r="L208" s="187">
        <v>296483</v>
      </c>
      <c r="M208" s="195">
        <f t="shared" ref="M208:M262" si="5">SUM(F208:L208)</f>
        <v>12357618</v>
      </c>
    </row>
    <row r="209" spans="3:13" ht="12.95" customHeight="1">
      <c r="C209" s="296"/>
      <c r="D209" s="300"/>
      <c r="E209" s="204" t="s">
        <v>126</v>
      </c>
      <c r="F209" s="205">
        <v>1</v>
      </c>
      <c r="G209" s="205">
        <v>0.99850000000000005</v>
      </c>
      <c r="H209" s="206">
        <v>0.99539999999999995</v>
      </c>
      <c r="I209" s="206">
        <v>1</v>
      </c>
      <c r="J209" s="206">
        <v>0.90590000000000004</v>
      </c>
      <c r="K209" s="205">
        <v>0.98760000000000003</v>
      </c>
      <c r="L209" s="205">
        <v>0.99780000000000002</v>
      </c>
      <c r="M209" s="207">
        <f>M208/M207</f>
        <v>0.97845255455033697</v>
      </c>
    </row>
    <row r="210" spans="3:13" ht="12.95" customHeight="1">
      <c r="C210" s="296"/>
      <c r="D210" s="298" t="s">
        <v>221</v>
      </c>
      <c r="E210" s="196" t="s">
        <v>32</v>
      </c>
      <c r="F210" s="197">
        <v>217537</v>
      </c>
      <c r="G210" s="197">
        <v>125051</v>
      </c>
      <c r="H210" s="198">
        <v>108411</v>
      </c>
      <c r="I210" s="198">
        <v>96927</v>
      </c>
      <c r="J210" s="198">
        <v>206864</v>
      </c>
      <c r="K210" s="197">
        <v>48264</v>
      </c>
      <c r="L210" s="197">
        <v>21134</v>
      </c>
      <c r="M210" s="199">
        <f t="shared" si="5"/>
        <v>824188</v>
      </c>
    </row>
    <row r="211" spans="3:13" ht="12.95" customHeight="1">
      <c r="C211" s="296"/>
      <c r="D211" s="299"/>
      <c r="E211" s="186" t="s">
        <v>154</v>
      </c>
      <c r="F211" s="187">
        <v>214981</v>
      </c>
      <c r="G211" s="187">
        <v>118531</v>
      </c>
      <c r="H211" s="188">
        <v>106712</v>
      </c>
      <c r="I211" s="188">
        <v>96927</v>
      </c>
      <c r="J211" s="188">
        <v>185264</v>
      </c>
      <c r="K211" s="187">
        <v>47392</v>
      </c>
      <c r="L211" s="187">
        <v>21082</v>
      </c>
      <c r="M211" s="195">
        <f t="shared" si="5"/>
        <v>790889</v>
      </c>
    </row>
    <row r="212" spans="3:13" ht="12.95" customHeight="1">
      <c r="C212" s="296"/>
      <c r="D212" s="300"/>
      <c r="E212" s="204" t="s">
        <v>126</v>
      </c>
      <c r="F212" s="205">
        <v>0.98819999999999997</v>
      </c>
      <c r="G212" s="205">
        <v>0.94789999999999996</v>
      </c>
      <c r="H212" s="206">
        <v>0.98429999999999995</v>
      </c>
      <c r="I212" s="206">
        <v>1</v>
      </c>
      <c r="J212" s="206">
        <v>0.89559999999999995</v>
      </c>
      <c r="K212" s="205">
        <v>0.9819</v>
      </c>
      <c r="L212" s="205">
        <v>0.99760000000000004</v>
      </c>
      <c r="M212" s="207">
        <f>M211/M210</f>
        <v>0.95959781020835055</v>
      </c>
    </row>
    <row r="213" spans="3:13" ht="12.95" customHeight="1">
      <c r="C213" s="296"/>
      <c r="D213" s="308" t="s">
        <v>2</v>
      </c>
      <c r="E213" s="208" t="s">
        <v>32</v>
      </c>
      <c r="F213" s="209">
        <v>9206978</v>
      </c>
      <c r="G213" s="209">
        <v>5032633</v>
      </c>
      <c r="H213" s="210">
        <v>3460339</v>
      </c>
      <c r="I213" s="210">
        <v>5210834</v>
      </c>
      <c r="J213" s="210">
        <v>8838606</v>
      </c>
      <c r="K213" s="209">
        <v>2745339</v>
      </c>
      <c r="L213" s="209">
        <v>812683</v>
      </c>
      <c r="M213" s="209">
        <f t="shared" si="5"/>
        <v>35307412</v>
      </c>
    </row>
    <row r="214" spans="3:13" ht="12.95" customHeight="1">
      <c r="C214" s="296"/>
      <c r="D214" s="309"/>
      <c r="E214" s="189" t="s">
        <v>154</v>
      </c>
      <c r="F214" s="190">
        <v>8646849</v>
      </c>
      <c r="G214" s="190">
        <v>4727913</v>
      </c>
      <c r="H214" s="191">
        <v>3360329</v>
      </c>
      <c r="I214" s="191">
        <v>4991792</v>
      </c>
      <c r="J214" s="191">
        <v>8275529</v>
      </c>
      <c r="K214" s="190">
        <v>2554162</v>
      </c>
      <c r="L214" s="190">
        <v>810546</v>
      </c>
      <c r="M214" s="190">
        <f t="shared" si="5"/>
        <v>33367120</v>
      </c>
    </row>
    <row r="215" spans="3:13" ht="12.95" customHeight="1">
      <c r="C215" s="297"/>
      <c r="D215" s="310"/>
      <c r="E215" s="211" t="s">
        <v>126</v>
      </c>
      <c r="F215" s="212">
        <v>0.93920000000000003</v>
      </c>
      <c r="G215" s="212">
        <v>0.9395</v>
      </c>
      <c r="H215" s="213">
        <v>0.97109999999999996</v>
      </c>
      <c r="I215" s="213">
        <v>0.95799999999999996</v>
      </c>
      <c r="J215" s="213">
        <v>0.93630000000000002</v>
      </c>
      <c r="K215" s="212">
        <v>0.9304</v>
      </c>
      <c r="L215" s="212">
        <v>0.99739999999999995</v>
      </c>
      <c r="M215" s="212">
        <f>M214/M213</f>
        <v>0.94504575979683814</v>
      </c>
    </row>
    <row r="216" spans="3:13" ht="12.95" customHeight="1">
      <c r="C216" s="301" t="s">
        <v>3</v>
      </c>
      <c r="D216" s="298" t="s">
        <v>222</v>
      </c>
      <c r="E216" s="196" t="s">
        <v>32</v>
      </c>
      <c r="F216" s="197">
        <v>0</v>
      </c>
      <c r="G216" s="197">
        <v>324929</v>
      </c>
      <c r="H216" s="198">
        <v>76040</v>
      </c>
      <c r="I216" s="198">
        <v>485172</v>
      </c>
      <c r="J216" s="198">
        <v>0</v>
      </c>
      <c r="K216" s="197">
        <v>0</v>
      </c>
      <c r="L216" s="197">
        <v>0</v>
      </c>
      <c r="M216" s="199">
        <f t="shared" si="5"/>
        <v>886141</v>
      </c>
    </row>
    <row r="217" spans="3:13" ht="12.95" customHeight="1">
      <c r="C217" s="302"/>
      <c r="D217" s="299"/>
      <c r="E217" s="186" t="s">
        <v>154</v>
      </c>
      <c r="F217" s="187">
        <v>0</v>
      </c>
      <c r="G217" s="187">
        <v>324929</v>
      </c>
      <c r="H217" s="188">
        <v>76040</v>
      </c>
      <c r="I217" s="188">
        <v>485172</v>
      </c>
      <c r="J217" s="188">
        <v>0</v>
      </c>
      <c r="K217" s="187">
        <v>0</v>
      </c>
      <c r="L217" s="187">
        <v>0</v>
      </c>
      <c r="M217" s="195">
        <f t="shared" si="5"/>
        <v>886141</v>
      </c>
    </row>
    <row r="218" spans="3:13" ht="12.95" customHeight="1">
      <c r="C218" s="302"/>
      <c r="D218" s="300"/>
      <c r="E218" s="204" t="s">
        <v>126</v>
      </c>
      <c r="F218" s="205" t="s">
        <v>125</v>
      </c>
      <c r="G218" s="205">
        <v>1</v>
      </c>
      <c r="H218" s="206">
        <v>1</v>
      </c>
      <c r="I218" s="206">
        <v>1</v>
      </c>
      <c r="J218" s="206" t="s">
        <v>125</v>
      </c>
      <c r="K218" s="205" t="s">
        <v>125</v>
      </c>
      <c r="L218" s="205" t="s">
        <v>125</v>
      </c>
      <c r="M218" s="207">
        <f>M217/M216</f>
        <v>1</v>
      </c>
    </row>
    <row r="219" spans="3:13" ht="12.95" customHeight="1">
      <c r="C219" s="302"/>
      <c r="D219" s="298" t="s">
        <v>223</v>
      </c>
      <c r="E219" s="196" t="s">
        <v>32</v>
      </c>
      <c r="F219" s="197">
        <v>0</v>
      </c>
      <c r="G219" s="197">
        <v>19676</v>
      </c>
      <c r="H219" s="198">
        <v>119292</v>
      </c>
      <c r="I219" s="198">
        <v>0</v>
      </c>
      <c r="J219" s="198">
        <v>0</v>
      </c>
      <c r="K219" s="197">
        <v>0</v>
      </c>
      <c r="L219" s="197">
        <v>0</v>
      </c>
      <c r="M219" s="199">
        <f t="shared" si="5"/>
        <v>138968</v>
      </c>
    </row>
    <row r="220" spans="3:13" ht="12.95" customHeight="1">
      <c r="C220" s="302"/>
      <c r="D220" s="299"/>
      <c r="E220" s="186" t="s">
        <v>154</v>
      </c>
      <c r="F220" s="187">
        <v>0</v>
      </c>
      <c r="G220" s="187">
        <v>19675</v>
      </c>
      <c r="H220" s="188">
        <v>119292</v>
      </c>
      <c r="I220" s="188">
        <v>0</v>
      </c>
      <c r="J220" s="188">
        <v>0</v>
      </c>
      <c r="K220" s="187">
        <v>0</v>
      </c>
      <c r="L220" s="187">
        <v>0</v>
      </c>
      <c r="M220" s="195">
        <f t="shared" si="5"/>
        <v>138967</v>
      </c>
    </row>
    <row r="221" spans="3:13" ht="12.95" customHeight="1">
      <c r="C221" s="302"/>
      <c r="D221" s="300"/>
      <c r="E221" s="204" t="s">
        <v>126</v>
      </c>
      <c r="F221" s="205" t="s">
        <v>125</v>
      </c>
      <c r="G221" s="205">
        <v>0.99990000000000001</v>
      </c>
      <c r="H221" s="206">
        <v>1</v>
      </c>
      <c r="I221" s="206" t="s">
        <v>125</v>
      </c>
      <c r="J221" s="206" t="s">
        <v>125</v>
      </c>
      <c r="K221" s="205" t="s">
        <v>125</v>
      </c>
      <c r="L221" s="205" t="s">
        <v>125</v>
      </c>
      <c r="M221" s="207">
        <f>M220/M219</f>
        <v>0.99999280409878533</v>
      </c>
    </row>
    <row r="222" spans="3:13" ht="12.95" customHeight="1">
      <c r="C222" s="302"/>
      <c r="D222" s="308" t="s">
        <v>3</v>
      </c>
      <c r="E222" s="208" t="s">
        <v>32</v>
      </c>
      <c r="F222" s="209">
        <v>0</v>
      </c>
      <c r="G222" s="209">
        <v>344605</v>
      </c>
      <c r="H222" s="210">
        <v>195332</v>
      </c>
      <c r="I222" s="210">
        <v>485172</v>
      </c>
      <c r="J222" s="210">
        <v>0</v>
      </c>
      <c r="K222" s="209">
        <v>0</v>
      </c>
      <c r="L222" s="209">
        <v>0</v>
      </c>
      <c r="M222" s="214">
        <f t="shared" si="5"/>
        <v>1025109</v>
      </c>
    </row>
    <row r="223" spans="3:13" ht="12.95" customHeight="1">
      <c r="C223" s="302"/>
      <c r="D223" s="309"/>
      <c r="E223" s="189" t="s">
        <v>154</v>
      </c>
      <c r="F223" s="190">
        <v>0</v>
      </c>
      <c r="G223" s="190">
        <v>344604</v>
      </c>
      <c r="H223" s="191">
        <v>195332</v>
      </c>
      <c r="I223" s="191">
        <v>485172</v>
      </c>
      <c r="J223" s="191">
        <v>0</v>
      </c>
      <c r="K223" s="190">
        <v>0</v>
      </c>
      <c r="L223" s="190">
        <v>0</v>
      </c>
      <c r="M223" s="215">
        <f t="shared" si="5"/>
        <v>1025108</v>
      </c>
    </row>
    <row r="224" spans="3:13" ht="12.95" customHeight="1">
      <c r="C224" s="303"/>
      <c r="D224" s="310"/>
      <c r="E224" s="211" t="s">
        <v>126</v>
      </c>
      <c r="F224" s="212" t="s">
        <v>125</v>
      </c>
      <c r="G224" s="212">
        <v>1</v>
      </c>
      <c r="H224" s="213">
        <v>1</v>
      </c>
      <c r="I224" s="213">
        <v>1</v>
      </c>
      <c r="J224" s="213" t="s">
        <v>125</v>
      </c>
      <c r="K224" s="212" t="s">
        <v>125</v>
      </c>
      <c r="L224" s="212" t="s">
        <v>125</v>
      </c>
      <c r="M224" s="216">
        <f>+M223/M222</f>
        <v>0.99999902449398059</v>
      </c>
    </row>
    <row r="225" spans="3:13" ht="12.95" customHeight="1">
      <c r="C225" s="295" t="s">
        <v>4</v>
      </c>
      <c r="D225" s="298" t="s">
        <v>224</v>
      </c>
      <c r="E225" s="200" t="s">
        <v>32</v>
      </c>
      <c r="F225" s="201">
        <v>0</v>
      </c>
      <c r="G225" s="201">
        <v>0</v>
      </c>
      <c r="H225" s="202">
        <v>0</v>
      </c>
      <c r="I225" s="202">
        <v>396000</v>
      </c>
      <c r="J225" s="202">
        <v>0</v>
      </c>
      <c r="K225" s="201">
        <v>0</v>
      </c>
      <c r="L225" s="201">
        <v>0</v>
      </c>
      <c r="M225" s="203">
        <f t="shared" si="5"/>
        <v>396000</v>
      </c>
    </row>
    <row r="226" spans="3:13" ht="12.95" customHeight="1">
      <c r="C226" s="296"/>
      <c r="D226" s="299"/>
      <c r="E226" s="186" t="s">
        <v>154</v>
      </c>
      <c r="F226" s="187">
        <v>0</v>
      </c>
      <c r="G226" s="187">
        <v>0</v>
      </c>
      <c r="H226" s="188">
        <v>0</v>
      </c>
      <c r="I226" s="188">
        <v>395350</v>
      </c>
      <c r="J226" s="188">
        <v>0</v>
      </c>
      <c r="K226" s="187">
        <v>0</v>
      </c>
      <c r="L226" s="187">
        <v>0</v>
      </c>
      <c r="M226" s="195">
        <f t="shared" si="5"/>
        <v>395350</v>
      </c>
    </row>
    <row r="227" spans="3:13" ht="12.95" customHeight="1">
      <c r="C227" s="296"/>
      <c r="D227" s="300"/>
      <c r="E227" s="204" t="s">
        <v>126</v>
      </c>
      <c r="F227" s="205" t="s">
        <v>125</v>
      </c>
      <c r="G227" s="205" t="s">
        <v>125</v>
      </c>
      <c r="H227" s="206" t="s">
        <v>125</v>
      </c>
      <c r="I227" s="206">
        <v>0.99839999999999995</v>
      </c>
      <c r="J227" s="206" t="s">
        <v>125</v>
      </c>
      <c r="K227" s="205" t="s">
        <v>125</v>
      </c>
      <c r="L227" s="205" t="s">
        <v>125</v>
      </c>
      <c r="M227" s="207">
        <f>M226/M225</f>
        <v>0.99835858585858583</v>
      </c>
    </row>
    <row r="228" spans="3:13" ht="12.95" customHeight="1">
      <c r="C228" s="296"/>
      <c r="D228" s="298" t="s">
        <v>225</v>
      </c>
      <c r="E228" s="196" t="s">
        <v>32</v>
      </c>
      <c r="F228" s="197">
        <v>0</v>
      </c>
      <c r="G228" s="197">
        <v>0</v>
      </c>
      <c r="H228" s="198">
        <v>19000</v>
      </c>
      <c r="I228" s="198">
        <v>9228</v>
      </c>
      <c r="J228" s="198">
        <v>0</v>
      </c>
      <c r="K228" s="197">
        <v>1300</v>
      </c>
      <c r="L228" s="197">
        <v>8500</v>
      </c>
      <c r="M228" s="199">
        <f t="shared" si="5"/>
        <v>38028</v>
      </c>
    </row>
    <row r="229" spans="3:13" ht="12.95" customHeight="1">
      <c r="C229" s="296"/>
      <c r="D229" s="299"/>
      <c r="E229" s="186" t="s">
        <v>154</v>
      </c>
      <c r="F229" s="187">
        <v>0</v>
      </c>
      <c r="G229" s="187">
        <v>0</v>
      </c>
      <c r="H229" s="188">
        <v>19000</v>
      </c>
      <c r="I229" s="188">
        <v>8028</v>
      </c>
      <c r="J229" s="188">
        <v>0</v>
      </c>
      <c r="K229" s="187">
        <v>1260</v>
      </c>
      <c r="L229" s="187">
        <v>7990</v>
      </c>
      <c r="M229" s="195">
        <f t="shared" si="5"/>
        <v>36278</v>
      </c>
    </row>
    <row r="230" spans="3:13" ht="12.95" customHeight="1">
      <c r="C230" s="296"/>
      <c r="D230" s="300"/>
      <c r="E230" s="204" t="s">
        <v>126</v>
      </c>
      <c r="F230" s="205" t="s">
        <v>125</v>
      </c>
      <c r="G230" s="205" t="s">
        <v>125</v>
      </c>
      <c r="H230" s="206">
        <v>1</v>
      </c>
      <c r="I230" s="206">
        <v>0.86990000000000001</v>
      </c>
      <c r="J230" s="206" t="s">
        <v>125</v>
      </c>
      <c r="K230" s="205">
        <v>0.96919999999999995</v>
      </c>
      <c r="L230" s="205">
        <v>0.94</v>
      </c>
      <c r="M230" s="207">
        <f>M229/M228</f>
        <v>0.95398127695382351</v>
      </c>
    </row>
    <row r="231" spans="3:13" ht="12.95" customHeight="1">
      <c r="C231" s="296"/>
      <c r="D231" s="298" t="s">
        <v>226</v>
      </c>
      <c r="E231" s="196" t="s">
        <v>32</v>
      </c>
      <c r="F231" s="197">
        <v>210664</v>
      </c>
      <c r="G231" s="197">
        <v>100353</v>
      </c>
      <c r="H231" s="198">
        <v>27000</v>
      </c>
      <c r="I231" s="198">
        <v>55472</v>
      </c>
      <c r="J231" s="198">
        <v>120144</v>
      </c>
      <c r="K231" s="197">
        <v>0</v>
      </c>
      <c r="L231" s="197">
        <v>7500</v>
      </c>
      <c r="M231" s="199">
        <f t="shared" si="5"/>
        <v>521133</v>
      </c>
    </row>
    <row r="232" spans="3:13" ht="12.95" customHeight="1">
      <c r="C232" s="296"/>
      <c r="D232" s="299"/>
      <c r="E232" s="186" t="s">
        <v>154</v>
      </c>
      <c r="F232" s="187">
        <v>210466</v>
      </c>
      <c r="G232" s="187">
        <v>99935</v>
      </c>
      <c r="H232" s="188">
        <v>26910</v>
      </c>
      <c r="I232" s="188">
        <v>54368</v>
      </c>
      <c r="J232" s="188">
        <v>119389</v>
      </c>
      <c r="K232" s="187">
        <v>0</v>
      </c>
      <c r="L232" s="187">
        <v>7216</v>
      </c>
      <c r="M232" s="195">
        <f t="shared" si="5"/>
        <v>518284</v>
      </c>
    </row>
    <row r="233" spans="3:13" ht="12.95" customHeight="1">
      <c r="C233" s="296"/>
      <c r="D233" s="300"/>
      <c r="E233" s="204" t="s">
        <v>126</v>
      </c>
      <c r="F233" s="205">
        <v>0.99909999999999999</v>
      </c>
      <c r="G233" s="205">
        <v>0.99580000000000002</v>
      </c>
      <c r="H233" s="206">
        <v>0.99670000000000003</v>
      </c>
      <c r="I233" s="206">
        <v>0.98009999999999997</v>
      </c>
      <c r="J233" s="206">
        <v>0.99370000000000003</v>
      </c>
      <c r="K233" s="205" t="s">
        <v>125</v>
      </c>
      <c r="L233" s="205">
        <v>0.96209999999999996</v>
      </c>
      <c r="M233" s="207">
        <f>M232/M231</f>
        <v>0.9945330654554595</v>
      </c>
    </row>
    <row r="234" spans="3:13" ht="12.95" customHeight="1">
      <c r="C234" s="296"/>
      <c r="D234" s="298" t="s">
        <v>227</v>
      </c>
      <c r="E234" s="196" t="s">
        <v>32</v>
      </c>
      <c r="F234" s="197">
        <v>4800</v>
      </c>
      <c r="G234" s="197">
        <v>0</v>
      </c>
      <c r="H234" s="198">
        <v>0</v>
      </c>
      <c r="I234" s="198">
        <v>0</v>
      </c>
      <c r="J234" s="198">
        <v>0</v>
      </c>
      <c r="K234" s="197">
        <v>0</v>
      </c>
      <c r="L234" s="197">
        <v>2800</v>
      </c>
      <c r="M234" s="199">
        <f t="shared" si="5"/>
        <v>7600</v>
      </c>
    </row>
    <row r="235" spans="3:13" ht="12.95" customHeight="1">
      <c r="C235" s="296"/>
      <c r="D235" s="299"/>
      <c r="E235" s="186" t="s">
        <v>154</v>
      </c>
      <c r="F235" s="187">
        <v>4799</v>
      </c>
      <c r="G235" s="187">
        <v>0</v>
      </c>
      <c r="H235" s="188">
        <v>0</v>
      </c>
      <c r="I235" s="188">
        <v>0</v>
      </c>
      <c r="J235" s="188">
        <v>0</v>
      </c>
      <c r="K235" s="187">
        <v>0</v>
      </c>
      <c r="L235" s="187">
        <v>2800</v>
      </c>
      <c r="M235" s="195">
        <f t="shared" si="5"/>
        <v>7599</v>
      </c>
    </row>
    <row r="236" spans="3:13" ht="12.95" customHeight="1">
      <c r="C236" s="296"/>
      <c r="D236" s="300"/>
      <c r="E236" s="204" t="s">
        <v>126</v>
      </c>
      <c r="F236" s="205">
        <v>0.99970000000000003</v>
      </c>
      <c r="G236" s="205" t="s">
        <v>125</v>
      </c>
      <c r="H236" s="206" t="s">
        <v>125</v>
      </c>
      <c r="I236" s="206" t="s">
        <v>125</v>
      </c>
      <c r="J236" s="206" t="s">
        <v>125</v>
      </c>
      <c r="K236" s="205" t="s">
        <v>125</v>
      </c>
      <c r="L236" s="205">
        <v>1</v>
      </c>
      <c r="M236" s="207">
        <f>M235/M234</f>
        <v>0.99986842105263163</v>
      </c>
    </row>
    <row r="237" spans="3:13" ht="12.95" customHeight="1">
      <c r="C237" s="296"/>
      <c r="D237" s="298" t="s">
        <v>228</v>
      </c>
      <c r="E237" s="196" t="s">
        <v>32</v>
      </c>
      <c r="F237" s="197">
        <v>163100</v>
      </c>
      <c r="G237" s="197">
        <v>16000</v>
      </c>
      <c r="H237" s="198">
        <v>78860</v>
      </c>
      <c r="I237" s="198">
        <v>137097</v>
      </c>
      <c r="J237" s="198">
        <v>5710</v>
      </c>
      <c r="K237" s="197">
        <v>0</v>
      </c>
      <c r="L237" s="197">
        <v>16758</v>
      </c>
      <c r="M237" s="199">
        <f t="shared" si="5"/>
        <v>417525</v>
      </c>
    </row>
    <row r="238" spans="3:13" ht="12.95" customHeight="1">
      <c r="C238" s="296"/>
      <c r="D238" s="299"/>
      <c r="E238" s="186" t="s">
        <v>154</v>
      </c>
      <c r="F238" s="187">
        <v>129719</v>
      </c>
      <c r="G238" s="187">
        <v>16000</v>
      </c>
      <c r="H238" s="188">
        <v>64000</v>
      </c>
      <c r="I238" s="188">
        <v>83320</v>
      </c>
      <c r="J238" s="188">
        <v>4672</v>
      </c>
      <c r="K238" s="187">
        <v>0</v>
      </c>
      <c r="L238" s="187">
        <v>16738</v>
      </c>
      <c r="M238" s="195">
        <f t="shared" si="5"/>
        <v>314449</v>
      </c>
    </row>
    <row r="239" spans="3:13" ht="12.95" customHeight="1">
      <c r="C239" s="296"/>
      <c r="D239" s="300"/>
      <c r="E239" s="204" t="s">
        <v>126</v>
      </c>
      <c r="F239" s="205">
        <v>0.79530000000000001</v>
      </c>
      <c r="G239" s="205">
        <v>1</v>
      </c>
      <c r="H239" s="206">
        <v>0.81159999999999999</v>
      </c>
      <c r="I239" s="206">
        <v>0.60770000000000002</v>
      </c>
      <c r="J239" s="206">
        <v>0.81820000000000004</v>
      </c>
      <c r="K239" s="205" t="s">
        <v>125</v>
      </c>
      <c r="L239" s="205">
        <v>0.99880000000000002</v>
      </c>
      <c r="M239" s="207">
        <f>M238/M237</f>
        <v>0.75312616011017308</v>
      </c>
    </row>
    <row r="240" spans="3:13" ht="12.95" customHeight="1">
      <c r="C240" s="296"/>
      <c r="D240" s="298" t="s">
        <v>229</v>
      </c>
      <c r="E240" s="196" t="s">
        <v>32</v>
      </c>
      <c r="F240" s="197">
        <v>1258701</v>
      </c>
      <c r="G240" s="197">
        <v>483321</v>
      </c>
      <c r="H240" s="198">
        <v>607465</v>
      </c>
      <c r="I240" s="198">
        <v>219440</v>
      </c>
      <c r="J240" s="198">
        <v>580029</v>
      </c>
      <c r="K240" s="197">
        <v>162350</v>
      </c>
      <c r="L240" s="197">
        <v>433242</v>
      </c>
      <c r="M240" s="199">
        <f t="shared" si="5"/>
        <v>3744548</v>
      </c>
    </row>
    <row r="241" spans="3:13" ht="12.95" customHeight="1">
      <c r="C241" s="296"/>
      <c r="D241" s="299"/>
      <c r="E241" s="186" t="s">
        <v>154</v>
      </c>
      <c r="F241" s="187">
        <v>1043071</v>
      </c>
      <c r="G241" s="187">
        <v>41448</v>
      </c>
      <c r="H241" s="188">
        <v>603407</v>
      </c>
      <c r="I241" s="188">
        <v>190280</v>
      </c>
      <c r="J241" s="188">
        <v>497649</v>
      </c>
      <c r="K241" s="187">
        <v>162350</v>
      </c>
      <c r="L241" s="187">
        <v>392851</v>
      </c>
      <c r="M241" s="195">
        <f t="shared" si="5"/>
        <v>2931056</v>
      </c>
    </row>
    <row r="242" spans="3:13" ht="12.95" customHeight="1">
      <c r="C242" s="296"/>
      <c r="D242" s="300"/>
      <c r="E242" s="204" t="s">
        <v>126</v>
      </c>
      <c r="F242" s="205">
        <v>0.82869999999999999</v>
      </c>
      <c r="G242" s="205">
        <v>8.5800000000000001E-2</v>
      </c>
      <c r="H242" s="206">
        <v>0.99329999999999996</v>
      </c>
      <c r="I242" s="206">
        <v>0.86709999999999998</v>
      </c>
      <c r="J242" s="206">
        <v>0.85799999999999998</v>
      </c>
      <c r="K242" s="205">
        <v>1</v>
      </c>
      <c r="L242" s="205">
        <v>0.90680000000000005</v>
      </c>
      <c r="M242" s="207">
        <f>M241/M240</f>
        <v>0.78275295175812942</v>
      </c>
    </row>
    <row r="243" spans="3:13" ht="12.95" customHeight="1">
      <c r="C243" s="296"/>
      <c r="D243" s="298" t="s">
        <v>230</v>
      </c>
      <c r="E243" s="196" t="s">
        <v>32</v>
      </c>
      <c r="F243" s="197">
        <v>4000</v>
      </c>
      <c r="G243" s="197">
        <v>0</v>
      </c>
      <c r="H243" s="198">
        <v>0</v>
      </c>
      <c r="I243" s="198">
        <v>0</v>
      </c>
      <c r="J243" s="198">
        <v>0</v>
      </c>
      <c r="K243" s="197">
        <v>3600</v>
      </c>
      <c r="L243" s="197">
        <v>0</v>
      </c>
      <c r="M243" s="199">
        <f t="shared" si="5"/>
        <v>7600</v>
      </c>
    </row>
    <row r="244" spans="3:13" ht="12.95" customHeight="1">
      <c r="C244" s="296"/>
      <c r="D244" s="299"/>
      <c r="E244" s="186" t="s">
        <v>154</v>
      </c>
      <c r="F244" s="187">
        <v>4000</v>
      </c>
      <c r="G244" s="187">
        <v>0</v>
      </c>
      <c r="H244" s="188">
        <v>0</v>
      </c>
      <c r="I244" s="188">
        <v>0</v>
      </c>
      <c r="J244" s="188">
        <v>0</v>
      </c>
      <c r="K244" s="187">
        <v>3600</v>
      </c>
      <c r="L244" s="187">
        <v>0</v>
      </c>
      <c r="M244" s="195">
        <f t="shared" si="5"/>
        <v>7600</v>
      </c>
    </row>
    <row r="245" spans="3:13" ht="12.95" customHeight="1">
      <c r="C245" s="296"/>
      <c r="D245" s="300"/>
      <c r="E245" s="204" t="s">
        <v>126</v>
      </c>
      <c r="F245" s="205">
        <v>1</v>
      </c>
      <c r="G245" s="205" t="s">
        <v>125</v>
      </c>
      <c r="H245" s="206" t="s">
        <v>125</v>
      </c>
      <c r="I245" s="206" t="s">
        <v>125</v>
      </c>
      <c r="J245" s="206" t="s">
        <v>125</v>
      </c>
      <c r="K245" s="205">
        <v>1</v>
      </c>
      <c r="L245" s="205" t="s">
        <v>125</v>
      </c>
      <c r="M245" s="207">
        <f>M244/M243</f>
        <v>1</v>
      </c>
    </row>
    <row r="246" spans="3:13" ht="12.95" customHeight="1">
      <c r="C246" s="296"/>
      <c r="D246" s="298" t="s">
        <v>231</v>
      </c>
      <c r="E246" s="196" t="s">
        <v>32</v>
      </c>
      <c r="F246" s="197">
        <v>0</v>
      </c>
      <c r="G246" s="197">
        <v>0</v>
      </c>
      <c r="H246" s="198">
        <v>0</v>
      </c>
      <c r="I246" s="198">
        <v>0</v>
      </c>
      <c r="J246" s="198">
        <v>21223</v>
      </c>
      <c r="K246" s="197">
        <v>0</v>
      </c>
      <c r="L246" s="197">
        <v>0</v>
      </c>
      <c r="M246" s="199">
        <f t="shared" si="5"/>
        <v>21223</v>
      </c>
    </row>
    <row r="247" spans="3:13" ht="12.95" customHeight="1">
      <c r="C247" s="296"/>
      <c r="D247" s="299"/>
      <c r="E247" s="186" t="s">
        <v>154</v>
      </c>
      <c r="F247" s="187">
        <v>0</v>
      </c>
      <c r="G247" s="187">
        <v>0</v>
      </c>
      <c r="H247" s="188">
        <v>0</v>
      </c>
      <c r="I247" s="188">
        <v>0</v>
      </c>
      <c r="J247" s="188">
        <v>20921</v>
      </c>
      <c r="K247" s="187">
        <v>0</v>
      </c>
      <c r="L247" s="187">
        <v>0</v>
      </c>
      <c r="M247" s="195">
        <f t="shared" si="5"/>
        <v>20921</v>
      </c>
    </row>
    <row r="248" spans="3:13" ht="12.95" customHeight="1">
      <c r="C248" s="296"/>
      <c r="D248" s="300"/>
      <c r="E248" s="204" t="s">
        <v>126</v>
      </c>
      <c r="F248" s="205" t="s">
        <v>125</v>
      </c>
      <c r="G248" s="205" t="s">
        <v>125</v>
      </c>
      <c r="H248" s="206" t="s">
        <v>125</v>
      </c>
      <c r="I248" s="206" t="s">
        <v>125</v>
      </c>
      <c r="J248" s="206">
        <v>0.98580000000000001</v>
      </c>
      <c r="K248" s="205" t="s">
        <v>125</v>
      </c>
      <c r="L248" s="205" t="s">
        <v>125</v>
      </c>
      <c r="M248" s="207">
        <f>M247/M246</f>
        <v>0.98577015502049659</v>
      </c>
    </row>
    <row r="249" spans="3:13" ht="12.95" customHeight="1">
      <c r="C249" s="296"/>
      <c r="D249" s="298" t="s">
        <v>232</v>
      </c>
      <c r="E249" s="196" t="s">
        <v>32</v>
      </c>
      <c r="F249" s="197">
        <v>8740</v>
      </c>
      <c r="G249" s="197">
        <v>4000</v>
      </c>
      <c r="H249" s="198">
        <v>998</v>
      </c>
      <c r="I249" s="198">
        <v>0</v>
      </c>
      <c r="J249" s="198">
        <v>0</v>
      </c>
      <c r="K249" s="197">
        <v>0</v>
      </c>
      <c r="L249" s="197">
        <v>0</v>
      </c>
      <c r="M249" s="199">
        <f t="shared" si="5"/>
        <v>13738</v>
      </c>
    </row>
    <row r="250" spans="3:13" ht="12.95" customHeight="1">
      <c r="C250" s="296"/>
      <c r="D250" s="299"/>
      <c r="E250" s="186" t="s">
        <v>154</v>
      </c>
      <c r="F250" s="187">
        <v>8740</v>
      </c>
      <c r="G250" s="187">
        <v>4000</v>
      </c>
      <c r="H250" s="188">
        <v>998</v>
      </c>
      <c r="I250" s="188">
        <v>0</v>
      </c>
      <c r="J250" s="188">
        <v>0</v>
      </c>
      <c r="K250" s="187">
        <v>0</v>
      </c>
      <c r="L250" s="187">
        <v>0</v>
      </c>
      <c r="M250" s="195">
        <f t="shared" si="5"/>
        <v>13738</v>
      </c>
    </row>
    <row r="251" spans="3:13" ht="12.95" customHeight="1">
      <c r="C251" s="296"/>
      <c r="D251" s="300"/>
      <c r="E251" s="204" t="s">
        <v>126</v>
      </c>
      <c r="F251" s="205">
        <v>1</v>
      </c>
      <c r="G251" s="205">
        <v>1</v>
      </c>
      <c r="H251" s="206">
        <v>1</v>
      </c>
      <c r="I251" s="206" t="s">
        <v>125</v>
      </c>
      <c r="J251" s="206" t="s">
        <v>125</v>
      </c>
      <c r="K251" s="205" t="s">
        <v>125</v>
      </c>
      <c r="L251" s="205" t="s">
        <v>125</v>
      </c>
      <c r="M251" s="207">
        <f>M250/M249</f>
        <v>1</v>
      </c>
    </row>
    <row r="252" spans="3:13" ht="12.95" customHeight="1">
      <c r="C252" s="296"/>
      <c r="D252" s="298" t="s">
        <v>233</v>
      </c>
      <c r="E252" s="196" t="s">
        <v>32</v>
      </c>
      <c r="F252" s="197">
        <v>139839</v>
      </c>
      <c r="G252" s="197">
        <v>29284</v>
      </c>
      <c r="H252" s="198">
        <v>33600</v>
      </c>
      <c r="I252" s="198">
        <v>14408</v>
      </c>
      <c r="J252" s="198">
        <v>0</v>
      </c>
      <c r="K252" s="197">
        <v>18650</v>
      </c>
      <c r="L252" s="197">
        <v>6500</v>
      </c>
      <c r="M252" s="199">
        <f t="shared" si="5"/>
        <v>242281</v>
      </c>
    </row>
    <row r="253" spans="3:13" ht="12.95" customHeight="1">
      <c r="C253" s="296"/>
      <c r="D253" s="299"/>
      <c r="E253" s="186" t="s">
        <v>154</v>
      </c>
      <c r="F253" s="187">
        <v>81572</v>
      </c>
      <c r="G253" s="187">
        <v>17862</v>
      </c>
      <c r="H253" s="188">
        <v>33600</v>
      </c>
      <c r="I253" s="188">
        <v>14241</v>
      </c>
      <c r="J253" s="188">
        <v>0</v>
      </c>
      <c r="K253" s="187">
        <v>18650</v>
      </c>
      <c r="L253" s="187">
        <v>4844</v>
      </c>
      <c r="M253" s="195">
        <f t="shared" si="5"/>
        <v>170769</v>
      </c>
    </row>
    <row r="254" spans="3:13" ht="12.95" customHeight="1">
      <c r="C254" s="296"/>
      <c r="D254" s="300"/>
      <c r="E254" s="204" t="s">
        <v>126</v>
      </c>
      <c r="F254" s="205">
        <v>0.58330000000000004</v>
      </c>
      <c r="G254" s="205">
        <v>0.61</v>
      </c>
      <c r="H254" s="206">
        <v>1</v>
      </c>
      <c r="I254" s="206">
        <v>0.98839999999999995</v>
      </c>
      <c r="J254" s="206" t="s">
        <v>125</v>
      </c>
      <c r="K254" s="205">
        <v>1</v>
      </c>
      <c r="L254" s="205">
        <v>0.74519999999999997</v>
      </c>
      <c r="M254" s="207">
        <f>M253/M252</f>
        <v>0.70483859650571035</v>
      </c>
    </row>
    <row r="255" spans="3:13" ht="12.95" customHeight="1">
      <c r="C255" s="296"/>
      <c r="D255" s="298" t="s">
        <v>234</v>
      </c>
      <c r="E255" s="196" t="s">
        <v>32</v>
      </c>
      <c r="F255" s="197">
        <v>0</v>
      </c>
      <c r="G255" s="197">
        <v>1897</v>
      </c>
      <c r="H255" s="198">
        <v>0</v>
      </c>
      <c r="I255" s="198">
        <v>1400</v>
      </c>
      <c r="J255" s="198">
        <v>0</v>
      </c>
      <c r="K255" s="197">
        <v>0</v>
      </c>
      <c r="L255" s="197">
        <v>0</v>
      </c>
      <c r="M255" s="199">
        <f t="shared" si="5"/>
        <v>3297</v>
      </c>
    </row>
    <row r="256" spans="3:13" ht="12.95" customHeight="1">
      <c r="C256" s="296"/>
      <c r="D256" s="299"/>
      <c r="E256" s="186" t="s">
        <v>154</v>
      </c>
      <c r="F256" s="187">
        <v>0</v>
      </c>
      <c r="G256" s="187">
        <v>1897</v>
      </c>
      <c r="H256" s="188">
        <v>0</v>
      </c>
      <c r="I256" s="188">
        <v>1366</v>
      </c>
      <c r="J256" s="188">
        <v>0</v>
      </c>
      <c r="K256" s="187">
        <v>0</v>
      </c>
      <c r="L256" s="187">
        <v>0</v>
      </c>
      <c r="M256" s="195">
        <f t="shared" si="5"/>
        <v>3263</v>
      </c>
    </row>
    <row r="257" spans="3:13" ht="12.95" customHeight="1">
      <c r="C257" s="296"/>
      <c r="D257" s="300"/>
      <c r="E257" s="204" t="s">
        <v>126</v>
      </c>
      <c r="F257" s="205" t="s">
        <v>125</v>
      </c>
      <c r="G257" s="205">
        <v>1</v>
      </c>
      <c r="H257" s="206" t="s">
        <v>125</v>
      </c>
      <c r="I257" s="206">
        <v>0.97599999999999998</v>
      </c>
      <c r="J257" s="206" t="s">
        <v>125</v>
      </c>
      <c r="K257" s="205" t="s">
        <v>125</v>
      </c>
      <c r="L257" s="205" t="s">
        <v>125</v>
      </c>
      <c r="M257" s="207">
        <f>M256/M255</f>
        <v>0.98968759478313617</v>
      </c>
    </row>
    <row r="258" spans="3:13" ht="12.95" customHeight="1">
      <c r="C258" s="296"/>
      <c r="D258" s="308" t="s">
        <v>4</v>
      </c>
      <c r="E258" s="208" t="s">
        <v>32</v>
      </c>
      <c r="F258" s="209">
        <v>1789844</v>
      </c>
      <c r="G258" s="209">
        <v>634855</v>
      </c>
      <c r="H258" s="210">
        <v>766923</v>
      </c>
      <c r="I258" s="210">
        <v>833045</v>
      </c>
      <c r="J258" s="210">
        <v>727106</v>
      </c>
      <c r="K258" s="209">
        <v>185900</v>
      </c>
      <c r="L258" s="209">
        <v>475300</v>
      </c>
      <c r="M258" s="214">
        <f t="shared" si="5"/>
        <v>5412973</v>
      </c>
    </row>
    <row r="259" spans="3:13" ht="12.95" customHeight="1">
      <c r="C259" s="296"/>
      <c r="D259" s="309"/>
      <c r="E259" s="189" t="s">
        <v>154</v>
      </c>
      <c r="F259" s="190">
        <v>1482368</v>
      </c>
      <c r="G259" s="190">
        <v>181142</v>
      </c>
      <c r="H259" s="191">
        <v>747914</v>
      </c>
      <c r="I259" s="191">
        <v>746953</v>
      </c>
      <c r="J259" s="191">
        <v>642630</v>
      </c>
      <c r="K259" s="190">
        <v>185860</v>
      </c>
      <c r="L259" s="190">
        <v>432439</v>
      </c>
      <c r="M259" s="215">
        <f t="shared" si="5"/>
        <v>4419306</v>
      </c>
    </row>
    <row r="260" spans="3:13" ht="12.95" customHeight="1">
      <c r="C260" s="297"/>
      <c r="D260" s="310"/>
      <c r="E260" s="211" t="s">
        <v>126</v>
      </c>
      <c r="F260" s="212">
        <v>0.82820000000000005</v>
      </c>
      <c r="G260" s="212">
        <v>0.2853</v>
      </c>
      <c r="H260" s="213">
        <v>0.97519999999999996</v>
      </c>
      <c r="I260" s="213">
        <v>0.89670000000000005</v>
      </c>
      <c r="J260" s="213">
        <v>0.88380000000000003</v>
      </c>
      <c r="K260" s="212">
        <v>0.99980000000000002</v>
      </c>
      <c r="L260" s="212">
        <v>0.90980000000000005</v>
      </c>
      <c r="M260" s="216">
        <f>M259/M258</f>
        <v>0.8164286058696395</v>
      </c>
    </row>
    <row r="261" spans="3:13" ht="12.95" customHeight="1">
      <c r="C261" s="311" t="s">
        <v>235</v>
      </c>
      <c r="D261" s="312"/>
      <c r="E261" s="217" t="s">
        <v>32</v>
      </c>
      <c r="F261" s="218">
        <v>24046499</v>
      </c>
      <c r="G261" s="218">
        <v>10623846</v>
      </c>
      <c r="H261" s="219">
        <v>10163699</v>
      </c>
      <c r="I261" s="219">
        <v>11129661</v>
      </c>
      <c r="J261" s="219">
        <v>15479476</v>
      </c>
      <c r="K261" s="218">
        <v>5607522</v>
      </c>
      <c r="L261" s="218">
        <v>3249251</v>
      </c>
      <c r="M261" s="218">
        <f t="shared" si="5"/>
        <v>80299954</v>
      </c>
    </row>
    <row r="262" spans="3:13" ht="12.95" customHeight="1">
      <c r="C262" s="313"/>
      <c r="D262" s="314"/>
      <c r="E262" s="192" t="s">
        <v>154</v>
      </c>
      <c r="F262" s="193">
        <v>23178893</v>
      </c>
      <c r="G262" s="193">
        <v>9865412</v>
      </c>
      <c r="H262" s="194">
        <v>10039224</v>
      </c>
      <c r="I262" s="194">
        <v>10824526</v>
      </c>
      <c r="J262" s="194">
        <v>14831285</v>
      </c>
      <c r="K262" s="193">
        <v>5416140</v>
      </c>
      <c r="L262" s="193">
        <v>3203571</v>
      </c>
      <c r="M262" s="193">
        <f t="shared" si="5"/>
        <v>77359051</v>
      </c>
    </row>
    <row r="263" spans="3:13" ht="12.95" customHeight="1">
      <c r="C263" s="315"/>
      <c r="D263" s="316"/>
      <c r="E263" s="220" t="s">
        <v>126</v>
      </c>
      <c r="F263" s="221">
        <v>0.96389999999999998</v>
      </c>
      <c r="G263" s="221">
        <v>0.92859999999999998</v>
      </c>
      <c r="H263" s="222">
        <v>0.98780000000000001</v>
      </c>
      <c r="I263" s="222">
        <v>0.97260000000000002</v>
      </c>
      <c r="J263" s="222">
        <v>0.95809999999999995</v>
      </c>
      <c r="K263" s="221">
        <v>0.96589999999999998</v>
      </c>
      <c r="L263" s="221">
        <v>0.9859</v>
      </c>
      <c r="M263" s="221">
        <f>M262/M261</f>
        <v>0.96337603132375393</v>
      </c>
    </row>
  </sheetData>
  <autoFilter ref="M1:M285"/>
  <mergeCells count="90">
    <mergeCell ref="D180:D182"/>
    <mergeCell ref="D183:D185"/>
    <mergeCell ref="D186:D188"/>
    <mergeCell ref="D189:D191"/>
    <mergeCell ref="D258:D260"/>
    <mergeCell ref="D195:D197"/>
    <mergeCell ref="D198:D200"/>
    <mergeCell ref="D201:D203"/>
    <mergeCell ref="D204:D206"/>
    <mergeCell ref="D207:D209"/>
    <mergeCell ref="D255:D257"/>
    <mergeCell ref="C261:D263"/>
    <mergeCell ref="D210:D212"/>
    <mergeCell ref="D213:D215"/>
    <mergeCell ref="D216:D218"/>
    <mergeCell ref="D219:D221"/>
    <mergeCell ref="D222:D224"/>
    <mergeCell ref="D225:D227"/>
    <mergeCell ref="D228:D230"/>
    <mergeCell ref="D231:D233"/>
    <mergeCell ref="D234:D236"/>
    <mergeCell ref="D237:D239"/>
    <mergeCell ref="D240:D242"/>
    <mergeCell ref="D243:D245"/>
    <mergeCell ref="D246:D248"/>
    <mergeCell ref="D249:D251"/>
    <mergeCell ref="D252:D254"/>
    <mergeCell ref="D147:D149"/>
    <mergeCell ref="D168:D170"/>
    <mergeCell ref="D171:D173"/>
    <mergeCell ref="D174:D176"/>
    <mergeCell ref="D177:D179"/>
    <mergeCell ref="D150:D152"/>
    <mergeCell ref="D153:D155"/>
    <mergeCell ref="D156:D158"/>
    <mergeCell ref="D159:D161"/>
    <mergeCell ref="D162:D164"/>
    <mergeCell ref="D165:D167"/>
    <mergeCell ref="D132:D134"/>
    <mergeCell ref="D135:D137"/>
    <mergeCell ref="D138:D140"/>
    <mergeCell ref="D141:D143"/>
    <mergeCell ref="D144:D146"/>
    <mergeCell ref="D117:D119"/>
    <mergeCell ref="D120:D122"/>
    <mergeCell ref="D123:D125"/>
    <mergeCell ref="D126:D128"/>
    <mergeCell ref="D129:D131"/>
    <mergeCell ref="D45:D47"/>
    <mergeCell ref="D63:D65"/>
    <mergeCell ref="D66:D68"/>
    <mergeCell ref="D69:D71"/>
    <mergeCell ref="D72:D74"/>
    <mergeCell ref="D30:D32"/>
    <mergeCell ref="D33:D35"/>
    <mergeCell ref="D36:D38"/>
    <mergeCell ref="D39:D41"/>
    <mergeCell ref="D42:D44"/>
    <mergeCell ref="M8:M10"/>
    <mergeCell ref="C75:C215"/>
    <mergeCell ref="D75:D77"/>
    <mergeCell ref="D78:D80"/>
    <mergeCell ref="D81:D83"/>
    <mergeCell ref="D84:D86"/>
    <mergeCell ref="D87:D89"/>
    <mergeCell ref="D90:D92"/>
    <mergeCell ref="D93:D95"/>
    <mergeCell ref="D96:D98"/>
    <mergeCell ref="D99:D101"/>
    <mergeCell ref="D102:D104"/>
    <mergeCell ref="D105:D107"/>
    <mergeCell ref="D108:D110"/>
    <mergeCell ref="D111:D113"/>
    <mergeCell ref="D48:D50"/>
    <mergeCell ref="C225:C260"/>
    <mergeCell ref="D114:D116"/>
    <mergeCell ref="D192:D194"/>
    <mergeCell ref="C216:C224"/>
    <mergeCell ref="C8:L10"/>
    <mergeCell ref="D51:D53"/>
    <mergeCell ref="D54:D56"/>
    <mergeCell ref="D57:D59"/>
    <mergeCell ref="C14:E14"/>
    <mergeCell ref="D60:D62"/>
    <mergeCell ref="C15:C74"/>
    <mergeCell ref="D15:D17"/>
    <mergeCell ref="D18:D20"/>
    <mergeCell ref="D21:D23"/>
    <mergeCell ref="D24:D26"/>
    <mergeCell ref="D27:D29"/>
  </mergeCells>
  <pageMargins left="0.75" right="0.75" top="1" bottom="1" header="1" footer="1"/>
  <pageSetup orientation="portrait" horizontalDpi="300" verticalDpi="300" r:id="rId1"/>
  <headerFooter>
    <oddHeader>&amp;L&amp;C&amp;Z</oddHeader>
    <oddFooter>&amp;L&amp;C&amp;Z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PP SMN</vt:lpstr>
      <vt:lpstr>PREP_POR_PP</vt:lpstr>
      <vt:lpstr>PIA_PIM</vt:lpstr>
      <vt:lpstr>PIM_EJECUCIÓN</vt:lpstr>
      <vt:lpstr>EJECUCIÓN_TRIMESTRE</vt:lpstr>
      <vt:lpstr>002_POR_GENÉRICA</vt:lpstr>
      <vt:lpstr>002_POR_GENÉRICA (2)</vt:lpstr>
      <vt:lpstr>21_GENÉRICATRIM</vt:lpstr>
      <vt:lpstr>002_POR_ESPECIFICA_GASTO</vt:lpstr>
      <vt:lpstr>002_POR_FUENTE DE FINANC</vt:lpstr>
      <vt:lpstr>002_POR_FUENTE DE FINANC (2)</vt:lpstr>
      <vt:lpstr>002_POR_PRODUCTO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del Carmen RAVINES Cubas</dc:creator>
  <cp:lastModifiedBy>Silvana Portal Chicoma</cp:lastModifiedBy>
  <dcterms:created xsi:type="dcterms:W3CDTF">2015-10-27T13:26:55Z</dcterms:created>
  <dcterms:modified xsi:type="dcterms:W3CDTF">2016-02-26T22:34:39Z</dcterms:modified>
</cp:coreProperties>
</file>